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8_{16E64D04-CFAE-4111-A7A8-A58DDD1E44B8}" xr6:coauthVersionLast="47" xr6:coauthVersionMax="47" xr10:uidLastSave="{00000000-0000-0000-0000-000000000000}"/>
  <bookViews>
    <workbookView xWindow="-110" yWindow="-110" windowWidth="19420" windowHeight="10300" tabRatio="631" xr2:uid="{00000000-000D-0000-FFFF-FFFF00000000}"/>
  </bookViews>
  <sheets>
    <sheet name="BL3-6" sheetId="43" r:id="rId1"/>
    <sheet name="PL7-14" sheetId="34" r:id="rId2"/>
    <sheet name="CH15" sheetId="44" r:id="rId3"/>
    <sheet name="CH16" sheetId="46" r:id="rId4"/>
    <sheet name="CH17" sheetId="37" r:id="rId5"/>
    <sheet name="CF18-21" sheetId="42" r:id="rId6"/>
    <sheet name="DS_INTERNAL_SETTINGS_STORAGE" sheetId="47" state="veryHidden" r:id="rId7"/>
    <sheet name="DS_INTERNAL_DOCGROUP_STORAGE" sheetId="48" state="veryHidden" r:id="rId8"/>
    <sheet name="DS_INTERNAL_DOCUMENT_STORAGE" sheetId="49" state="veryHidden" r:id="rId9"/>
    <sheet name="DS_INTERNAL_SNIP_STORAGE" sheetId="50" state="veryHidden" r:id="rId10"/>
  </sheets>
  <definedNames>
    <definedName name="__FPMExcelClient_CellBasedFunctionStatus" localSheetId="0" hidden="1">"2_1_2_2_2_2"</definedName>
    <definedName name="_xlnm._FilterDatabase" localSheetId="5" hidden="1">'CF18-21'!$F$56:$F$65</definedName>
    <definedName name="EPMWorkbookOptions_1" hidden="1">"u1gAAB+LCAAAAAAABADtnOFvokoQwL9fcv+D8bvCCqI21AuitjQKPsD2Nc2FoKyVnIIHtLb//VtRFBR6to8zrtC0xu7MDsOP2Z1ll4X98TafFV6h45q2dV0EZbJYgNbYNkzr+br44k1KgCn+aH7/xj7Yzq+Rbf+SFh5SdQuonuVevbnmdXHqeYsrglgul+UlVbadZ6JCkoD4t99TxlM410um5Xq6NYbFbS3jz7WK6KiFAsvblgXHq2OqNv/i"</definedName>
    <definedName name="EPMWorkbookOptions_2" hidden="1">"ONDy7k249IURcVv39E0pKhf1OVwfbXskD84XL47pH2roQmfgwAlE9sawjBwqNrXuoK+1Brz4AEjtaVMJNCplwNTLoNYogyp5VSdBhXD1BTFajImf2hM/6K4+ERF7Zhr6yhH0/0SfufAnS6y82PnELRYzc6yH+B3tW2AjaiVUvDnlZsSTPQfWwHYMC0Si6NY0DGi1zTm0XN/dZNWdq25EB2kpU3u5tcHbM9tpes4LZIkYwUdV/bOIqXlwdpuK"</definedName>
    <definedName name="EPMWorkbookOptions_3" hidden="1">"CIIH37yu/mo7pof88q/HuvKBbK/+rfk8naE/T4EzFFjQuDWhozvjqbmz86HOEf50Tcf1QicUL98ztD3rZODHaoX1hpb5+wX6JDmel4aiyhJxwo9srK8g6iqqJKDqIGQg7tr6dSXHgE6TZIn1l1jr7mKmvw8cewEd770Jqkx1AkeTUpUx6BJdmTRK9SqEJVKHFdoY1ejaiFodOVorxnBPd7cXrg/nI9T5xahFgzxWAams64cwPW0g/iw/DTi5"</definedName>
    <definedName name="EPMWorkbookOptions_4" hidden="1">"I6q3AH1VujLHczfyAPUJB1USTAcx9b5TLaDu9soyZ9fFVewU9xrlx1f3uLos8aeTTpEK4sGQlRxJCAmokeufnMp+8+HR6CCnEqaicqqGJLhDYYljeuRQUvl7CbDd1todlRN64OtJkCTpOkkenwPBBebAHcdoyHK9noaEvkjBPW7Tp9PWREns4M7ljNqzyPUeVYH/cmOmqGqVpunjG3PlAhvzBmI0VnlJVLStCPOITReNKOVgYsEMhnKXy5Ec"</definedName>
    <definedName name="EPMWorkbookOptions_5" hidden="1">"JMQ8WGLIKFwP/2A5o1Q4bAuq0P5yJmRqgKzXa8dnQuoTmZCuNajKhGZKo9oIoExI1kojpkGVjMakpoO6ruvQOIdMuGZ40IL9ctxDNVUooqRkeQ4jDokgDrI8gRGLhJdIkEdJGEn3nrvDP0rOJ+21huguRe5w/2c6h2Eo6hPzOfTl3QIGFA/HrkiCe7CmC6XFXcQcTupQesJ9ziRgUsmZJMVJhcnTX4KbX0h/PKd2biT58YRL+tXLS38Bxb30"</definedName>
    <definedName name="EPMWorkbookOptions_6" hidden="1">"x6tDrod7rP4NJpoi9HHnckZtWFJUqXXX4U/5YA5zga14y3F/JaN1l+kxWxKY1fh+I8vRRNGoHQX7Cb/z6eEQVUE95Rildnm925rh3nqbtno6GfMwTRNItdrIcYQeNgQ5jnB0ZHcuOqH3UAXcgZxPkuv2pIcTprj65aW4FcG91ZJGI7M9WAyNDC+5xtBQ8M9u59N73cjScKCcsP9qXF7/tWa4twUmyxMPsUAyfMsSy6N/p7RyIJEAyRtMhEc+"</definedName>
    <definedName name="EPMWorkbookOptions_7" hidden="1">"Sk9w8wt5ThDVjsxLJ0x04DN7YDF5UHJDMbrg7Qcv9k/0poYkmGEPBDmX0IOBmV6PSUACyOzulU7uULAfG51P7pMHKj+UEV7+lGsx4AL3v4ZIojhFv73Mbu45QKHeYt9kU2PRf5RzFkFcPLRzFhsWQwV7FueT1lSh3zllPvvMFnBM7udWCKPD0QoJ6DLJ4B6laQPBfsUhVSBUmaRyIBEgILO3cAlN5h/sgZxPput3OGUod065TAc+s80bk7u3"</definedName>
    <definedName name="EPMWorkbookOptions_8" hidden="1">"AON6LPaoYj8WSw2Epgg3YptTsZ/FTbHNHqEU8SZeiSXiXusaKQ3UkbXDd96GCw/fk8vKcOJAdypZ0gJawVtMo4W+Hj+DurMyKlmK/goDzf1iXzd4ITBqqJ6PMdA+FET1l8bmqrGCe687pj6awT50nncWDsq/f9uZ3byAuPkft4AwcLtYAAA="</definedName>
    <definedName name="_xlnm.Print_Area" localSheetId="5">'CF18-21'!$A$1:$L$120</definedName>
    <definedName name="_xlnm.Print_Area" localSheetId="4">'CH17'!$A$1:$AD$47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42" l="1"/>
  <c r="F67" i="42"/>
  <c r="F52" i="42"/>
  <c r="F32" i="42"/>
  <c r="AB34" i="37"/>
  <c r="AD34" i="37" s="1"/>
  <c r="AF36" i="44"/>
  <c r="AF35" i="44"/>
  <c r="AJ20" i="44"/>
  <c r="D192" i="34"/>
  <c r="D191" i="34"/>
  <c r="D189" i="34"/>
  <c r="D174" i="34"/>
  <c r="D149" i="34"/>
  <c r="D136" i="34"/>
  <c r="D130" i="34"/>
  <c r="D119" i="34"/>
  <c r="D102" i="34"/>
  <c r="D88" i="34"/>
  <c r="D86" i="34"/>
  <c r="D71" i="34"/>
  <c r="D46" i="34"/>
  <c r="D27" i="34"/>
  <c r="D16" i="34"/>
  <c r="D50" i="43" l="1"/>
  <c r="AJ19" i="46" l="1"/>
  <c r="AF19" i="46"/>
  <c r="AD19" i="46"/>
  <c r="AB19" i="46"/>
  <c r="Z19" i="46"/>
  <c r="X19" i="46"/>
  <c r="V19" i="46"/>
  <c r="T19" i="46"/>
  <c r="P19" i="46"/>
  <c r="N19" i="46"/>
  <c r="L19" i="46"/>
  <c r="J19" i="46"/>
  <c r="H19" i="46"/>
  <c r="F19" i="46"/>
  <c r="D19" i="46"/>
  <c r="R19" i="46"/>
  <c r="P43" i="37" l="1"/>
  <c r="AJ27" i="46"/>
  <c r="AD27" i="46"/>
  <c r="AB27" i="46"/>
  <c r="Z27" i="46"/>
  <c r="X27" i="46"/>
  <c r="V27" i="46"/>
  <c r="T27" i="46"/>
  <c r="R27" i="46"/>
  <c r="P27" i="46"/>
  <c r="N27" i="46"/>
  <c r="L27" i="46"/>
  <c r="J27" i="46"/>
  <c r="F27" i="46"/>
  <c r="D27" i="46"/>
  <c r="H27" i="46"/>
  <c r="AF23" i="46"/>
  <c r="AH23" i="46" s="1"/>
  <c r="AL23" i="46" s="1"/>
  <c r="AF22" i="46"/>
  <c r="AH22" i="46" s="1"/>
  <c r="AL22" i="46" s="1"/>
  <c r="H50" i="43" l="1"/>
  <c r="D24" i="43"/>
  <c r="H24" i="43"/>
  <c r="AB46" i="37"/>
  <c r="AD46" i="37" s="1"/>
  <c r="AB45" i="37"/>
  <c r="AD45" i="37" s="1"/>
  <c r="AB42" i="37"/>
  <c r="AD42" i="37" s="1"/>
  <c r="AB41" i="37"/>
  <c r="AD41" i="37" s="1"/>
  <c r="AB39" i="37"/>
  <c r="AD39" i="37" s="1"/>
  <c r="AB35" i="37"/>
  <c r="AD35" i="37" s="1"/>
  <c r="AF37" i="46"/>
  <c r="AH37" i="46" s="1"/>
  <c r="AL37" i="46" s="1"/>
  <c r="AF36" i="46"/>
  <c r="AH36" i="46" s="1"/>
  <c r="AL36" i="46" s="1"/>
  <c r="AF30" i="46"/>
  <c r="AH30" i="46" s="1"/>
  <c r="AL30" i="46" s="1"/>
  <c r="AF33" i="46"/>
  <c r="AH33" i="46" s="1"/>
  <c r="AL33" i="46" s="1"/>
  <c r="AF32" i="46"/>
  <c r="AH32" i="46" s="1"/>
  <c r="AL32" i="46" s="1"/>
  <c r="AF26" i="46"/>
  <c r="AH26" i="46" s="1"/>
  <c r="AL26" i="46" s="1"/>
  <c r="AF25" i="46"/>
  <c r="AH25" i="46" s="1"/>
  <c r="AL25" i="46" s="1"/>
  <c r="AF24" i="46"/>
  <c r="AH24" i="46" s="1"/>
  <c r="AH17" i="46"/>
  <c r="D34" i="46"/>
  <c r="AH27" i="46" l="1"/>
  <c r="AL17" i="46"/>
  <c r="D52" i="43"/>
  <c r="AF27" i="46"/>
  <c r="AL24" i="46"/>
  <c r="AL27" i="46" s="1"/>
  <c r="AF14" i="46"/>
  <c r="AH14" i="46" s="1"/>
  <c r="AL14" i="46" s="1"/>
  <c r="AF14" i="44"/>
  <c r="AH14" i="44" s="1"/>
  <c r="AD36" i="37"/>
  <c r="AD37" i="37" s="1"/>
  <c r="AB36" i="37"/>
  <c r="AB37" i="37" s="1"/>
  <c r="Z36" i="37"/>
  <c r="X36" i="37"/>
  <c r="X37" i="37" s="1"/>
  <c r="V36" i="37"/>
  <c r="V37" i="37" s="1"/>
  <c r="T36" i="37"/>
  <c r="T37" i="37" s="1"/>
  <c r="R36" i="37"/>
  <c r="R37" i="37" s="1"/>
  <c r="P36" i="37"/>
  <c r="P37" i="37" s="1"/>
  <c r="N36" i="37"/>
  <c r="N37" i="37" s="1"/>
  <c r="L36" i="37"/>
  <c r="L37" i="37" s="1"/>
  <c r="J36" i="37"/>
  <c r="J37" i="37" s="1"/>
  <c r="H36" i="37"/>
  <c r="H37" i="37" s="1"/>
  <c r="F36" i="37"/>
  <c r="F37" i="37" s="1"/>
  <c r="D36" i="37"/>
  <c r="D37" i="37" s="1"/>
  <c r="Z37" i="37"/>
  <c r="AD43" i="37"/>
  <c r="AB43" i="37"/>
  <c r="Z43" i="37"/>
  <c r="X43" i="37"/>
  <c r="V43" i="37"/>
  <c r="T43" i="37"/>
  <c r="R43" i="37"/>
  <c r="N43" i="37"/>
  <c r="L43" i="37"/>
  <c r="J43" i="37"/>
  <c r="H43" i="37"/>
  <c r="F43" i="37"/>
  <c r="D43" i="37"/>
  <c r="AL34" i="46"/>
  <c r="AJ34" i="46"/>
  <c r="AH34" i="46"/>
  <c r="AF34" i="46"/>
  <c r="AD34" i="46"/>
  <c r="AB34" i="46"/>
  <c r="Z34" i="46"/>
  <c r="X34" i="46"/>
  <c r="V34" i="46"/>
  <c r="T34" i="46"/>
  <c r="R34" i="46"/>
  <c r="P34" i="46"/>
  <c r="N34" i="46"/>
  <c r="L34" i="46"/>
  <c r="J34" i="46"/>
  <c r="H34" i="46"/>
  <c r="F34" i="46"/>
  <c r="V28" i="46"/>
  <c r="F28" i="46"/>
  <c r="AJ28" i="46"/>
  <c r="AB28" i="46"/>
  <c r="R28" i="46"/>
  <c r="AH18" i="46" l="1"/>
  <c r="AF28" i="46"/>
  <c r="AF38" i="46" s="1"/>
  <c r="J28" i="46"/>
  <c r="H28" i="46"/>
  <c r="X28" i="46"/>
  <c r="Z28" i="46"/>
  <c r="L28" i="46"/>
  <c r="N28" i="46"/>
  <c r="AD28" i="46"/>
  <c r="P28" i="46"/>
  <c r="D28" i="46"/>
  <c r="D38" i="46" s="1"/>
  <c r="T28" i="46"/>
  <c r="D47" i="37"/>
  <c r="AB27" i="37"/>
  <c r="AD27" i="37" s="1"/>
  <c r="AB26" i="37"/>
  <c r="AD26" i="37" s="1"/>
  <c r="Z24" i="37"/>
  <c r="X24" i="37"/>
  <c r="V24" i="37"/>
  <c r="T24" i="37"/>
  <c r="R24" i="37"/>
  <c r="P24" i="37"/>
  <c r="N24" i="37"/>
  <c r="L24" i="37"/>
  <c r="J24" i="37"/>
  <c r="H24" i="37"/>
  <c r="F24" i="37"/>
  <c r="D24" i="37"/>
  <c r="AB23" i="37"/>
  <c r="AD23" i="37" s="1"/>
  <c r="AB22" i="37"/>
  <c r="AD22" i="37" s="1"/>
  <c r="AB20" i="37"/>
  <c r="AD20" i="37" s="1"/>
  <c r="Z17" i="37"/>
  <c r="Z18" i="37" s="1"/>
  <c r="X17" i="37"/>
  <c r="X18" i="37" s="1"/>
  <c r="V17" i="37"/>
  <c r="V18" i="37" s="1"/>
  <c r="V28" i="37" s="1"/>
  <c r="T17" i="37"/>
  <c r="T18" i="37" s="1"/>
  <c r="T28" i="37" s="1"/>
  <c r="R17" i="37"/>
  <c r="R18" i="37" s="1"/>
  <c r="P17" i="37"/>
  <c r="P18" i="37" s="1"/>
  <c r="P28" i="37" s="1"/>
  <c r="N17" i="37"/>
  <c r="N18" i="37" s="1"/>
  <c r="L17" i="37"/>
  <c r="L18" i="37" s="1"/>
  <c r="J17" i="37"/>
  <c r="J18" i="37" s="1"/>
  <c r="H17" i="37"/>
  <c r="H18" i="37" s="1"/>
  <c r="H28" i="37" s="1"/>
  <c r="F17" i="37"/>
  <c r="F18" i="37" s="1"/>
  <c r="D17" i="37"/>
  <c r="D18" i="37" s="1"/>
  <c r="AB16" i="37"/>
  <c r="AD16" i="37" s="1"/>
  <c r="AB15" i="37"/>
  <c r="AD15" i="37" s="1"/>
  <c r="AB12" i="37"/>
  <c r="F174" i="34"/>
  <c r="F24" i="43"/>
  <c r="F28" i="37" l="1"/>
  <c r="X28" i="37"/>
  <c r="Z28" i="37"/>
  <c r="D28" i="37"/>
  <c r="J28" i="37"/>
  <c r="L28" i="37"/>
  <c r="N28" i="37"/>
  <c r="AL18" i="46"/>
  <c r="AH19" i="46"/>
  <c r="AH28" i="46" s="1"/>
  <c r="R28" i="37"/>
  <c r="AD12" i="37"/>
  <c r="AB17" i="37"/>
  <c r="AB18" i="37" s="1"/>
  <c r="AB24" i="37"/>
  <c r="AD24" i="37" s="1"/>
  <c r="AL19" i="46" l="1"/>
  <c r="AL28" i="46" s="1"/>
  <c r="AB28" i="37"/>
  <c r="AD17" i="37"/>
  <c r="AD18" i="37" s="1"/>
  <c r="AD28" i="37"/>
  <c r="L93" i="42" l="1"/>
  <c r="J93" i="42"/>
  <c r="H93" i="42"/>
  <c r="AJ26" i="44"/>
  <c r="AJ27" i="44" s="1"/>
  <c r="AD26" i="44"/>
  <c r="AB26" i="44"/>
  <c r="Z26" i="44"/>
  <c r="X26" i="44"/>
  <c r="V26" i="44"/>
  <c r="T26" i="44"/>
  <c r="R26" i="44"/>
  <c r="P26" i="44"/>
  <c r="N26" i="44"/>
  <c r="L26" i="44"/>
  <c r="J26" i="44"/>
  <c r="H26" i="44"/>
  <c r="F26" i="44"/>
  <c r="D26" i="44"/>
  <c r="AD20" i="44"/>
  <c r="AD27" i="44" s="1"/>
  <c r="AB20" i="44"/>
  <c r="AB27" i="44" s="1"/>
  <c r="Z20" i="44"/>
  <c r="X20" i="44"/>
  <c r="V20" i="44"/>
  <c r="T20" i="44"/>
  <c r="R20" i="44"/>
  <c r="P20" i="44"/>
  <c r="N20" i="44"/>
  <c r="N27" i="44" s="1"/>
  <c r="L20" i="44"/>
  <c r="J20" i="44"/>
  <c r="H20" i="44"/>
  <c r="F20" i="44"/>
  <c r="F27" i="44" s="1"/>
  <c r="D20" i="44"/>
  <c r="AF24" i="44"/>
  <c r="AH24" i="44" s="1"/>
  <c r="AL24" i="44" s="1"/>
  <c r="AF23" i="44"/>
  <c r="AF17" i="44"/>
  <c r="AH17" i="44" s="1"/>
  <c r="L27" i="44" l="1"/>
  <c r="J27" i="44"/>
  <c r="AL17" i="44"/>
  <c r="R27" i="44"/>
  <c r="T27" i="44"/>
  <c r="V27" i="44"/>
  <c r="X27" i="44"/>
  <c r="Z27" i="44"/>
  <c r="H27" i="44"/>
  <c r="P27" i="44"/>
  <c r="D27" i="44"/>
  <c r="AH23" i="44"/>
  <c r="AL23" i="44" l="1"/>
  <c r="J88" i="43" l="1"/>
  <c r="H88" i="43"/>
  <c r="F88" i="43"/>
  <c r="D88" i="43"/>
  <c r="H27" i="34" l="1"/>
  <c r="AF18" i="44" l="1"/>
  <c r="AH18" i="44" s="1"/>
  <c r="AL18" i="44" l="1"/>
  <c r="J205" i="34"/>
  <c r="H205" i="34"/>
  <c r="F205" i="34"/>
  <c r="D205" i="34"/>
  <c r="J189" i="34"/>
  <c r="H189" i="34"/>
  <c r="F189" i="34"/>
  <c r="J174" i="34"/>
  <c r="H174" i="34"/>
  <c r="J149" i="34"/>
  <c r="J162" i="34" s="1"/>
  <c r="H149" i="34"/>
  <c r="H162" i="34" s="1"/>
  <c r="F149" i="34"/>
  <c r="F162" i="34" s="1"/>
  <c r="D162" i="34"/>
  <c r="J130" i="34"/>
  <c r="H130" i="34"/>
  <c r="F130" i="34"/>
  <c r="J119" i="34"/>
  <c r="H119" i="34"/>
  <c r="F119" i="34"/>
  <c r="F191" i="34" l="1"/>
  <c r="F192" i="34" s="1"/>
  <c r="H134" i="34"/>
  <c r="H136" i="34" s="1"/>
  <c r="H191" i="34"/>
  <c r="H192" i="34" s="1"/>
  <c r="J191" i="34"/>
  <c r="J192" i="34" s="1"/>
  <c r="D134" i="34"/>
  <c r="F134" i="34"/>
  <c r="F136" i="34" s="1"/>
  <c r="J134" i="34"/>
  <c r="J136" i="34" s="1"/>
  <c r="L67" i="42" l="1"/>
  <c r="J67" i="42"/>
  <c r="H67" i="42"/>
  <c r="J32" i="42"/>
  <c r="L32" i="42" l="1"/>
  <c r="H32" i="42"/>
  <c r="AF32" i="44"/>
  <c r="AF31" i="44"/>
  <c r="AF29" i="44"/>
  <c r="AH29" i="44" s="1"/>
  <c r="AF25" i="44"/>
  <c r="AF26" i="44" s="1"/>
  <c r="AF19" i="44"/>
  <c r="AF20" i="44" s="1"/>
  <c r="AL14" i="44"/>
  <c r="AF27" i="44" l="1"/>
  <c r="AD38" i="46"/>
  <c r="F38" i="46"/>
  <c r="J38" i="46"/>
  <c r="AF33" i="44"/>
  <c r="R38" i="46"/>
  <c r="T38" i="46"/>
  <c r="H38" i="46"/>
  <c r="N38" i="46"/>
  <c r="Z38" i="46"/>
  <c r="L38" i="46"/>
  <c r="AJ38" i="46"/>
  <c r="P38" i="46"/>
  <c r="AB38" i="46"/>
  <c r="X38" i="46"/>
  <c r="V38" i="46"/>
  <c r="AF37" i="44" l="1"/>
  <c r="AH38" i="46" l="1"/>
  <c r="AL38" i="46"/>
  <c r="F46" i="34" l="1"/>
  <c r="F59" i="34" s="1"/>
  <c r="J47" i="37"/>
  <c r="L33" i="44"/>
  <c r="D120" i="43"/>
  <c r="D122" i="43" s="1"/>
  <c r="L37" i="44" l="1"/>
  <c r="T47" i="37" l="1"/>
  <c r="V33" i="44"/>
  <c r="V37" i="44" l="1"/>
  <c r="F16" i="34" l="1"/>
  <c r="F50" i="43"/>
  <c r="F52" i="43" s="1"/>
  <c r="J50" i="43"/>
  <c r="P33" i="44"/>
  <c r="P37" i="44" l="1"/>
  <c r="N47" i="37" l="1"/>
  <c r="J24" i="43" l="1"/>
  <c r="H47" i="37" l="1"/>
  <c r="X47" i="37" l="1"/>
  <c r="V47" i="37"/>
  <c r="Z47" i="37"/>
  <c r="R47" i="37"/>
  <c r="L47" i="37"/>
  <c r="F47" i="37"/>
  <c r="AB47" i="37" l="1"/>
  <c r="AH36" i="44" l="1"/>
  <c r="AL36" i="44" s="1"/>
  <c r="AH35" i="44"/>
  <c r="AL35" i="44" s="1"/>
  <c r="AH31" i="44"/>
  <c r="AL31" i="44" s="1"/>
  <c r="AH32" i="44"/>
  <c r="AL32" i="44" s="1"/>
  <c r="AL29" i="44"/>
  <c r="AH25" i="44" l="1"/>
  <c r="AH19" i="44"/>
  <c r="AH20" i="44" s="1"/>
  <c r="AL19" i="44" l="1"/>
  <c r="AL20" i="44" s="1"/>
  <c r="AL25" i="44"/>
  <c r="AL26" i="44" s="1"/>
  <c r="AH26" i="44"/>
  <c r="F120" i="43"/>
  <c r="F122" i="43" s="1"/>
  <c r="J120" i="43"/>
  <c r="J122" i="43" s="1"/>
  <c r="AH27" i="44" l="1"/>
  <c r="AL27" i="44"/>
  <c r="F71" i="34" l="1"/>
  <c r="H120" i="43" l="1"/>
  <c r="H122" i="43" s="1"/>
  <c r="J77" i="43"/>
  <c r="J90" i="43" s="1"/>
  <c r="H77" i="43"/>
  <c r="F77" i="43"/>
  <c r="F90" i="43" s="1"/>
  <c r="D77" i="43"/>
  <c r="J52" i="43"/>
  <c r="F124" i="43" l="1"/>
  <c r="J124" i="43"/>
  <c r="H90" i="43"/>
  <c r="H124" i="43" s="1"/>
  <c r="D90" i="43"/>
  <c r="D124" i="43" s="1"/>
  <c r="H52" i="43"/>
  <c r="J102" i="34" l="1"/>
  <c r="J86" i="34"/>
  <c r="J71" i="34"/>
  <c r="J46" i="34"/>
  <c r="J59" i="34" s="1"/>
  <c r="J27" i="34"/>
  <c r="J16" i="34"/>
  <c r="F102" i="34"/>
  <c r="F86" i="34"/>
  <c r="F88" i="34" s="1"/>
  <c r="F27" i="34"/>
  <c r="F31" i="34" s="1"/>
  <c r="F33" i="34" s="1"/>
  <c r="L116" i="42"/>
  <c r="L52" i="42"/>
  <c r="L104" i="42" s="1"/>
  <c r="H116" i="42"/>
  <c r="H52" i="42"/>
  <c r="H104" i="42" s="1"/>
  <c r="J88" i="34" l="1"/>
  <c r="J89" i="34" s="1"/>
  <c r="J31" i="34"/>
  <c r="J33" i="34" s="1"/>
  <c r="L107" i="42"/>
  <c r="L109" i="42" s="1"/>
  <c r="H107" i="42"/>
  <c r="H109" i="42" s="1"/>
  <c r="F89" i="34"/>
  <c r="H71" i="34" l="1"/>
  <c r="D31" i="34" l="1"/>
  <c r="D33" i="34" l="1"/>
  <c r="F116" i="42"/>
  <c r="AJ33" i="44" l="1"/>
  <c r="X33" i="44"/>
  <c r="AB33" i="44"/>
  <c r="Z33" i="44"/>
  <c r="AD33" i="44"/>
  <c r="T33" i="44"/>
  <c r="R33" i="44"/>
  <c r="N33" i="44"/>
  <c r="J33" i="44"/>
  <c r="H33" i="44"/>
  <c r="F33" i="44"/>
  <c r="D33" i="44"/>
  <c r="Z37" i="44" l="1"/>
  <c r="AD37" i="44"/>
  <c r="N37" i="44"/>
  <c r="T37" i="44"/>
  <c r="J37" i="44"/>
  <c r="AJ37" i="44"/>
  <c r="AB37" i="44"/>
  <c r="D37" i="44"/>
  <c r="F37" i="44"/>
  <c r="X37" i="44"/>
  <c r="R37" i="44"/>
  <c r="AH33" i="44"/>
  <c r="AL33" i="44" s="1"/>
  <c r="H37" i="44"/>
  <c r="AH37" i="44" l="1"/>
  <c r="AL37" i="44"/>
  <c r="J116" i="42" l="1"/>
  <c r="H86" i="34" l="1"/>
  <c r="H16" i="34" l="1"/>
  <c r="H31" i="34" l="1"/>
  <c r="H33" i="34" s="1"/>
  <c r="H46" i="34" l="1"/>
  <c r="H88" i="34"/>
  <c r="H59" i="34" l="1"/>
  <c r="J52" i="42"/>
  <c r="J104" i="42" s="1"/>
  <c r="D59" i="34"/>
  <c r="H89" i="34" l="1"/>
  <c r="J107" i="42"/>
  <c r="J109" i="42" s="1"/>
  <c r="D89" i="34"/>
  <c r="F104" i="42"/>
  <c r="P47" i="37" l="1"/>
  <c r="H102" i="34"/>
  <c r="F107" i="42"/>
  <c r="F109" i="42" s="1"/>
  <c r="AD47" i="37" l="1"/>
</calcChain>
</file>

<file path=xl/sharedStrings.xml><?xml version="1.0" encoding="utf-8"?>
<sst xmlns="http://schemas.openxmlformats.org/spreadsheetml/2006/main" count="770" uniqueCount="347">
  <si>
    <t>บริษัท เจริญโภคภัณฑ์อาหาร จำกัด (มหาชน) และบริษัทย่อย</t>
  </si>
  <si>
    <t>งบฐานะการเงิน</t>
  </si>
  <si>
    <t>(หน่วย: พันบาท)</t>
  </si>
  <si>
    <t>งบการเงินรวม</t>
  </si>
  <si>
    <t>งบการเงินเฉพาะกิจการ</t>
  </si>
  <si>
    <t>30 มิถุนายน</t>
  </si>
  <si>
    <t>31 ธันวาคม</t>
  </si>
  <si>
    <t>หมายเหตุ</t>
  </si>
  <si>
    <t>สินทรัพย์</t>
  </si>
  <si>
    <t>(ไม่ได้ตรวจสอบ)</t>
  </si>
  <si>
    <t xml:space="preserve">สินทรัพย์หมุนเวียน </t>
  </si>
  <si>
    <t>เงินสดและรายการเทียบเท่าเงินสด</t>
  </si>
  <si>
    <t>เงินฝากสถาบันการเงินที่มีข้อจำกัดในการเบิกใช้</t>
  </si>
  <si>
    <r>
      <t>ลูกหนี้การค้าและลูกหนี้</t>
    </r>
    <r>
      <rPr>
        <sz val="15"/>
        <rFont val="Angsana New"/>
        <family val="1"/>
      </rPr>
      <t xml:space="preserve">หมุนเวียนอื่น </t>
    </r>
  </si>
  <si>
    <t>ค่าใช้จ่ายจ่ายล่วงหน้า</t>
  </si>
  <si>
    <t>เงินปันผลค้างรับ</t>
  </si>
  <si>
    <t>รายได้ค้างรับ</t>
  </si>
  <si>
    <t>เงินจ่ายล่วงหน้าค่าสินค้า</t>
  </si>
  <si>
    <t>เงินให้กู้ยืมระยะสั้นแก่กิจการที่เกี่ยวข้องกัน</t>
  </si>
  <si>
    <t>สินค้าคงเหลือ</t>
  </si>
  <si>
    <t>สินทรัพย์ชีวภาพหมุนเวียน</t>
  </si>
  <si>
    <t>สินทรัพย์ทางการเงินหมุนเวียนอื่น</t>
  </si>
  <si>
    <t>สินทรัพย์หมุนเวียนอื่น</t>
  </si>
  <si>
    <t>สินทรัพย์ไม่หมุนเวียนที่จัดประเภทเป็น</t>
  </si>
  <si>
    <t xml:space="preserve">   สินทรัพย์ที่ถือไว้เพื่อขาย</t>
  </si>
  <si>
    <t>รวมสินทรัพย์หมุนเวียน</t>
  </si>
  <si>
    <t>สินทรัพย์ (ต่อ)</t>
  </si>
  <si>
    <t>สินทรัพย์ไม่หมุนเวียน</t>
  </si>
  <si>
    <t>สินทรัพย์ทางการเงินไม่หมุนเวียนอื่น</t>
  </si>
  <si>
    <t>เงินลงทุนในตราสารทุน</t>
  </si>
  <si>
    <t>เงินลงทุนในบริษัทย่อย</t>
  </si>
  <si>
    <t>เงินลงทุนในบริษัทร่วม</t>
  </si>
  <si>
    <t>เงินลงทุนในการร่วมค้า</t>
  </si>
  <si>
    <t>เงินให้กู้ยืมระยะยาวแก่กิจการที่เกี่ยวข้องกัน</t>
  </si>
  <si>
    <t>อสังหาริมทรัพย์เพื่อการลงทุน</t>
  </si>
  <si>
    <t xml:space="preserve">ที่ดิน อาคารและอุปกรณ์ </t>
  </si>
  <si>
    <t>สินทรัพย์สิทธิการใช้</t>
  </si>
  <si>
    <t>ค่าความนิยม</t>
  </si>
  <si>
    <t xml:space="preserve">สินทรัพย์ไม่มีตัวตนอื่น </t>
  </si>
  <si>
    <t>สินทรัพย์ชีวภาพไม่หมุนเวียน</t>
  </si>
  <si>
    <t xml:space="preserve">สินทรัพย์ภาษีเงินได้รอการตัดบัญชี  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</si>
  <si>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</si>
  <si>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</si>
  <si>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</si>
  <si>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หนี้สินและส่วนของผู้ถือหุ้น</t>
  </si>
  <si>
    <t>หนี้สินหมุนเวียน</t>
  </si>
  <si>
    <t>เงินเบิกเกินบัญชีและเงินกู้ยืมระยะสั้น</t>
  </si>
  <si>
    <t xml:space="preserve">   จากสถาบันการเงิน </t>
  </si>
  <si>
    <t>ตั๋วแลกเงิน</t>
  </si>
  <si>
    <t>เจ้าหนี้การค้าและเจ้าหนี้หมุนเวียนอื่น</t>
  </si>
  <si>
    <t>ค่าใช้จ่ายค้างจ่าย</t>
  </si>
  <si>
    <t xml:space="preserve">   ภายในหนึ่งปี</t>
  </si>
  <si>
    <t>ส่วนของหนี้สินตามสัญญาเช่าที่ถึงกำหนดชำระ</t>
  </si>
  <si>
    <t>ส่วนของหุ้นกู้ที่ถึงกำหนดชำระภายในหนึ่งปี</t>
  </si>
  <si>
    <t>เงินกู้ยืมระยะสั้นจากกิจการที่เกี่ยวข้องกัน</t>
  </si>
  <si>
    <t>ภาษีเงินได้นิติบุคคลค้างจ่าย</t>
  </si>
  <si>
    <t>หนี้สินทางการเงินหมุนเวียนอื่น</t>
  </si>
  <si>
    <t>หนี้สินหมุนเวียนอื่น</t>
  </si>
  <si>
    <t>รวมหนี้สินหมุนเวียน</t>
  </si>
  <si>
    <t xml:space="preserve">หนี้สินไม่หมุนเวียน </t>
  </si>
  <si>
    <t>หนี้สินตามสัญญาเช่า</t>
  </si>
  <si>
    <t>หุ้นกู้</t>
  </si>
  <si>
    <t xml:space="preserve">หนี้สินภาษีเงินได้รอการตัดบัญชี  </t>
  </si>
  <si>
    <t>ประมาณการหนี้สินสำหรับผลประโยชน์พนักงาน</t>
  </si>
  <si>
    <t>หนี้สินทางการเงินไม่หมุนเวียนอื่น</t>
  </si>
  <si>
    <t>หนี้สินไม่หมุนเวียนอื่น</t>
  </si>
  <si>
    <t>รวมหนี้สินไม่หมุนเวียน</t>
  </si>
  <si>
    <t>รวมหนี้สิน</t>
  </si>
  <si>
    <t>หนี้สินและส่วนของผู้ถือหุ้น (ต่อ)</t>
  </si>
  <si>
    <t>ส่วนของผู้ถือหุ้น</t>
  </si>
  <si>
    <t>ทุนเรือนหุ้น</t>
  </si>
  <si>
    <r>
      <t xml:space="preserve">   ทุนจดทะเบียน </t>
    </r>
    <r>
      <rPr>
        <i/>
        <sz val="15"/>
        <rFont val="Angsana New"/>
        <family val="1"/>
      </rPr>
      <t>(หุ้นสามัญ มูลค่า 1 บาทต่อหุ้น)</t>
    </r>
  </si>
  <si>
    <t xml:space="preserve">   ทุนที่ออกและชำระแล้ว </t>
  </si>
  <si>
    <t xml:space="preserve">      (หุ้นสามัญ มูลค่า 1 บาทต่อหุ้น)</t>
  </si>
  <si>
    <t>ส่วนเกินมูลค่าหุ้น</t>
  </si>
  <si>
    <t xml:space="preserve">   ส่วนเกินมูลค่าหุ้นสามัญ</t>
  </si>
  <si>
    <t xml:space="preserve">   ในบริษัทย่อย และบริษัทร่วม</t>
  </si>
  <si>
    <t>ส่วนเกิน (ต่ำกว่า) ทุนจากการรวมธุรกิจ</t>
  </si>
  <si>
    <t xml:space="preserve">   ภายใต้การควบคุมเดียวกัน</t>
  </si>
  <si>
    <t>ส่วนเกินทุนอื่น</t>
  </si>
  <si>
    <t>กำไรสะสม</t>
  </si>
  <si>
    <t xml:space="preserve">   จัดสรรแล้ว</t>
  </si>
  <si>
    <t xml:space="preserve">      ทุนสำรองตามกฎหมาย</t>
  </si>
  <si>
    <t xml:space="preserve">      สำรองหุ้นทุนซื้อคืน</t>
  </si>
  <si>
    <t xml:space="preserve">   ยังไม่ได้จัดสรร</t>
  </si>
  <si>
    <t>หุ้นทุนซื้อคืน</t>
  </si>
  <si>
    <t>หุ้นกู้ด้อยสิทธิที่มีลักษณะคล้ายทุน</t>
  </si>
  <si>
    <t>องค์ประกอบอื่นของส่วนของผู้ถือหุ้น</t>
  </si>
  <si>
    <t>รวมส่วนของบริษัทใหญ่</t>
  </si>
  <si>
    <t>ส่วนได้เสียที่ไม่มีอำนาจควบคุม</t>
  </si>
  <si>
    <t>รวมส่วนของผู้ถือหุ้น</t>
  </si>
  <si>
    <t>รวมหนี้สินและส่วนของผู้ถือหุ้น</t>
  </si>
  <si>
    <t>งบกำไรขาดทุน (ไม่ได้ตรวจสอบ)</t>
  </si>
  <si>
    <t>สำหรับงวดสามเดือนสิ้นสุด</t>
  </si>
  <si>
    <t>วันที่ 30 มิถุนายน</t>
  </si>
  <si>
    <t xml:space="preserve">รายได้ </t>
  </si>
  <si>
    <t>รายได้จากการขายสินค้า</t>
  </si>
  <si>
    <t>รายได้ดอกเบี้ย</t>
  </si>
  <si>
    <t>เงินปันผลรับ</t>
  </si>
  <si>
    <t>กำไรจากเงินลงทุน</t>
  </si>
  <si>
    <t>รายได้อื่น</t>
  </si>
  <si>
    <t>รวมรายได้</t>
  </si>
  <si>
    <t xml:space="preserve">ค่าใช้จ่าย </t>
  </si>
  <si>
    <t>ต้นทุนขายสินค้า</t>
  </si>
  <si>
    <t>ต้นทุนในการจัดจำหน่าย</t>
  </si>
  <si>
    <t>ค่าใช้จ่ายในการบริหาร</t>
  </si>
  <si>
    <t xml:space="preserve">   ยุติธรรมของสินทรัพย์ชีวภาพ</t>
  </si>
  <si>
    <t>ขาดทุนจากอัตราแลกเปลี่ยนสุทธิ</t>
  </si>
  <si>
    <t>ต้นทุนทางการเงินของหนี้สินตามสัญญาเช่า</t>
  </si>
  <si>
    <t>ต้นทุนทางการเงินอื่น</t>
  </si>
  <si>
    <t>รวมค่าใช้จ่าย</t>
  </si>
  <si>
    <t xml:space="preserve">ส่วนแบ่งกำไรจากเงินลงทุนในบริษัทร่วม </t>
  </si>
  <si>
    <t xml:space="preserve">   และการร่วมค้าที่ใช้วิธีส่วนได้เสีย</t>
  </si>
  <si>
    <t xml:space="preserve">ค่าใช้จ่าย (รายได้) ภาษีเงินได้ </t>
  </si>
  <si>
    <t>กำไรสำหรับงวด</t>
  </si>
  <si>
    <t>การแบ่งปันกำไร</t>
  </si>
  <si>
    <t xml:space="preserve">   ส่วนที่เป็นของบริษัทใหญ่</t>
  </si>
  <si>
    <t xml:space="preserve">   ส่วนที่เป็นของส่วนได้เสียที่ไม่มีอำนาจควบคุม</t>
  </si>
  <si>
    <t>กำไรต่อหุ้นขั้นพื้นฐานและ</t>
  </si>
  <si>
    <r>
      <t xml:space="preserve">   กำไรต่อหุ้นปรับลด </t>
    </r>
    <r>
      <rPr>
        <b/>
        <i/>
        <sz val="15"/>
        <color rgb="FF000000"/>
        <rFont val="Angsana New"/>
        <family val="1"/>
      </rPr>
      <t>(บาท)</t>
    </r>
  </si>
  <si>
    <t>งบกำไรขาดทุนเบ็ดเสร็จ (ไม่ได้ตรวจสอบ)</t>
  </si>
  <si>
    <t>กำไรขาดทุนเบ็ดเสร็จอื่น</t>
  </si>
  <si>
    <t>รายการที่อาจถูกจัดประเภทใหม่</t>
  </si>
  <si>
    <t xml:space="preserve">   ไว้ในกำไรหรือขาดทุนในภายหลัง</t>
  </si>
  <si>
    <t>ผลต่างของอัตราแลกเปลี่ยนจากการแปลงค่างบการเงิน</t>
  </si>
  <si>
    <t>ภาษีเงินได้ของรายการที่อาจถูกจัดประเภทใหม่</t>
  </si>
  <si>
    <t xml:space="preserve">   ไว้ในกำไรหรือขาดทุนในภายหลัง </t>
  </si>
  <si>
    <t>รวมรายการที่อาจถูกจัดประเภทใหม่ไว้ใน</t>
  </si>
  <si>
    <t xml:space="preserve">   กำไรหรือขาดทุนในภายหลัง</t>
  </si>
  <si>
    <t>รายการที่จะไม่ถูกจัดประเภทใหม่</t>
  </si>
  <si>
    <t xml:space="preserve">  กำหนดให้วัดมูลค่าด้วยมูลค่ายุติธรรมผ่าน</t>
  </si>
  <si>
    <t xml:space="preserve">  กำไรขาดทุนเบ็ดเสร็จอื่น</t>
  </si>
  <si>
    <t xml:space="preserve">   ผลประโยชน์พนักงานที่กำหนดไว้</t>
  </si>
  <si>
    <t xml:space="preserve">   ที่ใช้วิธีส่วนได้เสีย</t>
  </si>
  <si>
    <t>ภาษีเงินได้ของรายการที่จะไม่ถูกจัดประเภทใหม่</t>
  </si>
  <si>
    <t>รวมรายการที่จะไม่ถูกจัดประเภทใหม่ไว้ใน</t>
  </si>
  <si>
    <t>กำไร (ขาดทุน) เบ็ดเสร็จอื่นสำหรับงวด</t>
  </si>
  <si>
    <t xml:space="preserve">   - สุทธิจากภาษี</t>
  </si>
  <si>
    <t>กำไรขาดทุนเบ็ดเสร็จรวมสำหรับงวด</t>
  </si>
  <si>
    <t>การแบ่งปันกำไรขาดทุนเบ็ดเสร็จรวม</t>
  </si>
  <si>
    <t>สำหรับงวดหกเดือนสิ้นสุด</t>
  </si>
  <si>
    <t>งบการเปลี่ยนแปลงส่วนของผู้ถือหุ้น (ไม่ได้ตรวจสอบ)</t>
  </si>
  <si>
    <t xml:space="preserve">ส่วนเกิน </t>
  </si>
  <si>
    <t>(ต่ำกว่า) ทุนจาก</t>
  </si>
  <si>
    <t>การเปลี่ยนแปลง</t>
  </si>
  <si>
    <t>ส่วนต่ำกว่าทุน</t>
  </si>
  <si>
    <t>สำรองการ</t>
  </si>
  <si>
    <t>รวม</t>
  </si>
  <si>
    <t>ทุน</t>
  </si>
  <si>
    <t>ส่วนได้เสีย</t>
  </si>
  <si>
    <t>จากการรวม</t>
  </si>
  <si>
    <t>สำรอง</t>
  </si>
  <si>
    <t>หุ้นกู้ด้อยสิทธิ</t>
  </si>
  <si>
    <t>ป้องกัน</t>
  </si>
  <si>
    <t>องค์ประกอบอื่น</t>
  </si>
  <si>
    <t>ที่ออกและ</t>
  </si>
  <si>
    <t>ส่วนเกิน</t>
  </si>
  <si>
    <t>ในบริษัทย่อย</t>
  </si>
  <si>
    <t>ธุรกิจภายใต้</t>
  </si>
  <si>
    <t>ทุนสำรอง</t>
  </si>
  <si>
    <t>หุ้นทุน</t>
  </si>
  <si>
    <t>ยังไม่ได้</t>
  </si>
  <si>
    <t>ที่มีลักษณะ</t>
  </si>
  <si>
    <t>การแปลงค่า</t>
  </si>
  <si>
    <t>ความเสี่ยง</t>
  </si>
  <si>
    <t>การตีราคา</t>
  </si>
  <si>
    <t>ของ</t>
  </si>
  <si>
    <t xml:space="preserve"> รวมส่วนของ </t>
  </si>
  <si>
    <t>ที่ไม่มีอำนาจ</t>
  </si>
  <si>
    <t>รวมส่วนของ</t>
  </si>
  <si>
    <t xml:space="preserve">ชำระแล้ว </t>
  </si>
  <si>
    <t>มูลค่าหุ้นสามัญ</t>
  </si>
  <si>
    <t>และบริษัทร่วม</t>
  </si>
  <si>
    <t>การควบคุมเดียวกัน</t>
  </si>
  <si>
    <t>ตามกฎหมาย</t>
  </si>
  <si>
    <t xml:space="preserve"> ซื้อคืน </t>
  </si>
  <si>
    <t>จัดสรร</t>
  </si>
  <si>
    <t>คล้ายทุน</t>
  </si>
  <si>
    <t>งบการเงิน</t>
  </si>
  <si>
    <t>กระแสเงินสด</t>
  </si>
  <si>
    <t>ในมูลค่ายุติธรรม</t>
  </si>
  <si>
    <t>สินทรัพย์ใหม่</t>
  </si>
  <si>
    <t xml:space="preserve"> บริษัทใหญ่ </t>
  </si>
  <si>
    <t>ควบคุม</t>
  </si>
  <si>
    <t>ผู้ถือหุ้น</t>
  </si>
  <si>
    <t>รายการกับผู้ถือหุ้นที่บันทึกโดยตรงเข้าส่วนของผู้ถือหุ้น</t>
  </si>
  <si>
    <t xml:space="preserve">   การจัดสรรส่วนทุนให้ผู้ถือหุ้น</t>
  </si>
  <si>
    <t xml:space="preserve">   เงินปันผลจ่าย</t>
  </si>
  <si>
    <t xml:space="preserve">   รวมการจัดสรรส่วนทุนให้ผู้ถือหุ้น</t>
  </si>
  <si>
    <t xml:space="preserve">   การเปลี่ยนแปลงในส่วนได้เสียของบริษัทย่อย</t>
  </si>
  <si>
    <t xml:space="preserve">   การเปลี่ยนแปลงในส่วนได้เสียในบริษัทย่อย</t>
  </si>
  <si>
    <t xml:space="preserve">   บริษัทย่อยออกหุ้นเพิ่มทุน</t>
  </si>
  <si>
    <t xml:space="preserve">   รวมการเปลี่ยนแปลงในส่วนได้เสียของบริษัทย่อย</t>
  </si>
  <si>
    <t>รวมรายการกับผู้ถือหุ้นที่บันทึกโดยตรงเข้าส่วนของผู้ถือหุ้น</t>
  </si>
  <si>
    <t xml:space="preserve">   กำไร</t>
  </si>
  <si>
    <t xml:space="preserve">   กำไร (ขาดทุน) เบ็ดเสร็จอื่น</t>
  </si>
  <si>
    <t xml:space="preserve">     - อื่นๆ </t>
  </si>
  <si>
    <t>รวมกำไร (ขาดทุน) เบ็ดเสร็จสำหรับงวด</t>
  </si>
  <si>
    <t xml:space="preserve">ดอกเบี้ยจ่ายและค่าใช้จ่ายที่เกี่ยวข้องสำหรับหุ้นกู้ด้อยสิทธิที่มีลักษณะคล้ายทุน </t>
  </si>
  <si>
    <t xml:space="preserve">   - สุทธิจากภาษีเงินได้</t>
  </si>
  <si>
    <t>โอนไปกำไรสะสม</t>
  </si>
  <si>
    <t>สำหรับงวดหกเดือนสิ้นสุดวันที่ 30 มิถุนายน 2568</t>
  </si>
  <si>
    <t>ยอดคงเหลือ ณ วันที่ 1 มกราคม 2568</t>
  </si>
  <si>
    <t xml:space="preserve">   ซื้อหุ้นคืน</t>
  </si>
  <si>
    <t xml:space="preserve">   สิทธิในการขายที่ออกให้แก่ส่วนได้เสียที่ไม่มีอำนาจควบคุม</t>
  </si>
  <si>
    <t xml:space="preserve">   บริษัทย่อยเลิกกิจการ</t>
  </si>
  <si>
    <t xml:space="preserve">     - ขาดทุนจากการวัดมูลค่าใหม่ของผลประโยชน์พนักงานที่กำหนดไว้</t>
  </si>
  <si>
    <t>ยอดคงเหลือ ณ วันที่ 30 มิถุนายน 2568</t>
  </si>
  <si>
    <t>ส่วนเกินทุน</t>
  </si>
  <si>
    <t xml:space="preserve"> มูลค่าหุ้นสามัญ</t>
  </si>
  <si>
    <t xml:space="preserve">       - อื่นๆ</t>
  </si>
  <si>
    <t>ดอกเบี้ยจ่ายและค่าใช้จ่ายอื่นสำหรับหุ้นกู้ด้อยสิทธิที่มีลักษณะคล้ายทุน</t>
  </si>
  <si>
    <t xml:space="preserve">                              -</t>
  </si>
  <si>
    <t xml:space="preserve">                             -</t>
  </si>
  <si>
    <t xml:space="preserve">                                -</t>
  </si>
  <si>
    <t xml:space="preserve">                         -</t>
  </si>
  <si>
    <t xml:space="preserve">                      -</t>
  </si>
  <si>
    <t xml:space="preserve">                           -</t>
  </si>
  <si>
    <t xml:space="preserve">                                    -</t>
  </si>
  <si>
    <t xml:space="preserve">       - ขาดทุนจากการวัดมูลค่าใหม่ของผลประโยชน์พนักงานที่กำหนดไว้</t>
  </si>
  <si>
    <t>งบกระแสเงินสด (ไม่ได้ตรวจสอบ)</t>
  </si>
  <si>
    <t xml:space="preserve">   สำหรับงวดหกเดือนสิ้นสุด วันที่ 30 มิถุนายน</t>
  </si>
  <si>
    <t>กระแสเงินสดจากกิจกรรมดำเนินงาน</t>
  </si>
  <si>
    <t>ปรับรายการที่กระทบกำไรเป็นเงินสดรับ</t>
  </si>
  <si>
    <t>ต้นทุนทางการเงิน</t>
  </si>
  <si>
    <t>ค่าเสื่อมราคา</t>
  </si>
  <si>
    <t>ค่าตัดจำหน่าย</t>
  </si>
  <si>
    <t>ค่าเสื่อมราคาของสินทรัพย์ชีวภาพ</t>
  </si>
  <si>
    <t xml:space="preserve">   หนี้สูญของลูกหนี้การค้าและลูกหนี้หมุนเวียนอื่น</t>
  </si>
  <si>
    <t xml:space="preserve">   ของสินทรัพย์ชีวภาพ</t>
  </si>
  <si>
    <t>(กำไร) ขาดทุนจากการขายและตัดจำหน่ายและ</t>
  </si>
  <si>
    <t xml:space="preserve">   (กลับรายการ) ขาดทุนจากการด้อยค่าที่ดิน อาคาร และอุปกรณ์</t>
  </si>
  <si>
    <t>กระแสเงินสดจากกิจกรรมดำเนินงาน (ต่อ)</t>
  </si>
  <si>
    <t>การเปลี่ยนแปลงในสินทรัพย์และหนี้สินดำเนินงาน</t>
  </si>
  <si>
    <t xml:space="preserve">ลูกหนี้การค้าและลูกหนี้หมุนเวียนอื่น </t>
  </si>
  <si>
    <t>สินทรัพย์ชีวภาพ</t>
  </si>
  <si>
    <t xml:space="preserve">เจ้าหนี้การค้าและเจ้าหนี้หมุนเวียนอื่น </t>
  </si>
  <si>
    <t>ค่าใช้จ่ายค้างจ่ายและหนี้สินอื่น</t>
  </si>
  <si>
    <t>กระแสเงินสดสุทธิได้มาจากกิจกรรมดำเนินงาน</t>
  </si>
  <si>
    <t>กระแสเงินสดจากกิจกรรมลงทุน</t>
  </si>
  <si>
    <t>เงินสดจ่ายเพื่อซื้อบริษัทย่อย</t>
  </si>
  <si>
    <t>เงินสดจ่ายเพื่อซื้อเงินลงทุน และเพิ่มทุน</t>
  </si>
  <si>
    <t>เงินให้กู้ยืมระยะสั้นแก่กิจการที่เกี่ยวข้องกัน (เพิ่มขึ้น) ลดลง</t>
  </si>
  <si>
    <t>เงินสดรับจากการให้กู้ยืมระยะยาวแก่กิจการที่เกี่ยวข้องกัน</t>
  </si>
  <si>
    <t>เงินสดจ่ายเพื่อซื้อที่ดิน อาคารและอุปกรณ์</t>
  </si>
  <si>
    <t xml:space="preserve">เงินสดจ่ายเพื่อซื้อสินทรัพย์ไม่มีตัวตนอื่น </t>
  </si>
  <si>
    <t>ดอกเบี้ยรับ</t>
  </si>
  <si>
    <t>กระแสเงินสดสุทธิใช้ไปในกิจกรรมลงทุน</t>
  </si>
  <si>
    <t>กระแสเงินสดจากกิจกรรมจัดหาเงิน</t>
  </si>
  <si>
    <t>เงินสดจ่ายเพื่อซื้อส่วนได้เสียที่ไม่มีอำนาจควบคุม</t>
  </si>
  <si>
    <t>เงินสดจ่ายเพื่อซื้อหุ้นทุนซื้อคืน</t>
  </si>
  <si>
    <t>เงินกู้ยืมระยะสั้นจากสถาบันการเงินเพิ่มขึ้น (ลดลง)</t>
  </si>
  <si>
    <t>เงินกู้ยืมระยะสั้นจากกิจการที่เกี่ยวข้องกันเพิ่มขึ้น (ลดลง)</t>
  </si>
  <si>
    <t>เงินสดรับจากเงินกู้ยืมระยะยาวจากสถาบันการเงิน</t>
  </si>
  <si>
    <t>เงินสดจ่ายเพื่อชำระเงินกู้ยืมระยะยาวจากสถาบันการเงิน</t>
  </si>
  <si>
    <t>เงินสดจ่ายเพื่อชำระหนี้สินตามสัญญาเช่า</t>
  </si>
  <si>
    <t>เงินสดรับจากการออกหุ้นกู้</t>
  </si>
  <si>
    <t>เงินสดจ่ายเพื่อชำระคืนหุ้นกู้</t>
  </si>
  <si>
    <t>เงินสดจ่ายชำระต้นทุนธุรกรรมทางการเงิน</t>
  </si>
  <si>
    <t>ดอกเบี้ยจ่าย</t>
  </si>
  <si>
    <t xml:space="preserve">   ก่อนผลกระทบของอัตราแลกเปลี่ยน  </t>
  </si>
  <si>
    <t>ผลกระทบของอัตราแลกเปลี่ยนที่มีต่อเงินสดและรายการ</t>
  </si>
  <si>
    <t xml:space="preserve">   เทียบเท่าเงินสด</t>
  </si>
  <si>
    <t>ข้อมูลงบกระแสเงินสดเปิดเผยเพิ่มเติม</t>
  </si>
  <si>
    <t>1.</t>
  </si>
  <si>
    <t>ประกอบด้วย</t>
  </si>
  <si>
    <t>เงินเบิกเกินบัญชี</t>
  </si>
  <si>
    <t>สุทธิ</t>
  </si>
  <si>
    <t>กำไรก่อนค่าใช้จ่าย (รายได้) ภาษีเงินได้</t>
  </si>
  <si>
    <t xml:space="preserve">     โดยอำนาจควบคุมไม่เปลี่ยนแปลง</t>
  </si>
  <si>
    <t>ภาษีเงินได้จ่ายออก</t>
  </si>
  <si>
    <t xml:space="preserve">   ลดทุนจากหุ้นทุนซื้อคืนที่ครบกำหนดระยะเวลาขายคืน</t>
  </si>
  <si>
    <t>กระแสเงินสดสุทธิได้มาจาก (ใช้ไปใน) กิจกรรมจัดหาเงิน</t>
  </si>
  <si>
    <t>ประมาณการหนี้สินสำหรับผลประโยชน์พนักงาน (จ่าย) รับ</t>
  </si>
  <si>
    <t>MJPHCPYXRPGYMYNJAXBP71PK2GB064J07QZ2W492AGDSXB0ZG5RG</t>
  </si>
  <si>
    <t>Khotchamon, Wimonanupong</t>
  </si>
  <si>
    <t>Create</t>
  </si>
  <si>
    <t>198b19d8-a33e-44cd-a2de-ce3f0a7c1f78</t>
  </si>
  <si>
    <t>{"id":"198b19d8-a33e-44cd-a2de-ce3f0a7c1f78","type":1,"name":"workbookId","value":"512485de-42bb-4104-8ead-424df77053b3"}</t>
  </si>
  <si>
    <t>3c24c43e-889b-4484-983f-6ad42ae41088</t>
  </si>
  <si>
    <t>{"id":"3c24c43e-889b-4484-983f-6ad42ae41088","type":0,"name":"dataSnipperSheetDeleted","value":"false"}</t>
  </si>
  <si>
    <t>6a73c775-6639-46a0-abc5-c002956de770</t>
  </si>
  <si>
    <t>{"id":"6a73c775-6639-46a0-abc5-c002956de770","type":0,"name":"embed-documents","value":"false"}</t>
  </si>
  <si>
    <t>0eb5d17f-183c-4927-a179-171fbff3cd11</t>
  </si>
  <si>
    <t>{"id":"0eb5d17f-183c-4927-a179-171fbff3cd11","type":0,"name":"table-snip-suggestions","value":"true"}</t>
  </si>
  <si>
    <t>71dc8e2f-c251-4e49-a6c5-6b1ab14abc76</t>
  </si>
  <si>
    <t>{"id":"71dc8e2f-c251-4e49-a6c5-6b1ab14abc76","type":1,"name":"migratedFssProjectId","value":""}</t>
  </si>
  <si>
    <t>สำหรับงวดหกเดือนสิ้นสุดวันที่ 30 มิถุนายน 2569</t>
  </si>
  <si>
    <t>ยอดคงเหลือ ณ วันที่ 1 มกราคม 2569</t>
  </si>
  <si>
    <t>ยอดคงเหลือ ณ วันที่ 30 มิถุนายน 2569</t>
  </si>
  <si>
    <t>481BFSG9CJ9R8BR5ZHDTEZ5MMN6GX69EYYSDVQM0VXC7RN2W2MCG</t>
  </si>
  <si>
    <t>Kanyapat, Yuchang</t>
  </si>
  <si>
    <t>2, 11</t>
  </si>
  <si>
    <t>เงินกู้ยืมระยะยาวจากสถาบันการเงิน</t>
  </si>
  <si>
    <t>6, 11</t>
  </si>
  <si>
    <t>ขาดทุนจากการเปลี่ยนแปลงมูลค่า</t>
  </si>
  <si>
    <t>ผลขาดทุนจากเงินลงทุนในตราสารทุนที่</t>
  </si>
  <si>
    <t>ผลกำไรจากการตีราคาสินทรัพย์ใหม่</t>
  </si>
  <si>
    <t>ผลขาดทุนจากการวัดมูลค่าใหม่ของ</t>
  </si>
  <si>
    <t>กำไรก่อนค่าใช้จ่ายภาษีเงินได้</t>
  </si>
  <si>
    <t xml:space="preserve">ค่าใช้จ่ายภาษีเงินได้ </t>
  </si>
  <si>
    <t>กำไร (ขาดทุน) เบ็ดเสร็จสำหรับงวด</t>
  </si>
  <si>
    <t>7</t>
  </si>
  <si>
    <t xml:space="preserve">   โอนธุรกิจบางส่วนภายใต้การควบคุมเดียวกัน</t>
  </si>
  <si>
    <t xml:space="preserve">       - กำไรจากการวัดมูลค่าใหม่ของผลประโยชน์พนักงานที่กำหนดไว้</t>
  </si>
  <si>
    <t>ค่าใช้จ่ายภาษีเงินได้</t>
  </si>
  <si>
    <t>ขาดทุนจากการเปลี่ยนแปลงมูลค่ายุติธรรม</t>
  </si>
  <si>
    <t xml:space="preserve">   สินทรัพย์ไม่มีตัวตน อสังหาริมทรัพย์เพื่อการลงทุน</t>
  </si>
  <si>
    <t xml:space="preserve">   และสินทรัพย์สิทธิการใช้ </t>
  </si>
  <si>
    <t xml:space="preserve">เงินสดรับจากการขายที่ดิน อาคารและอุปกรณ์ </t>
  </si>
  <si>
    <t xml:space="preserve">   และอสังหาริมทรัพย์เพื่อการลงทุน</t>
  </si>
  <si>
    <t>เงินปันผลจ่ายให้ผู้ถือหุ้นของบริษัท</t>
  </si>
  <si>
    <t xml:space="preserve">    และส่วนได้เสียที่ไม่มีอำนาจควบคุม</t>
  </si>
  <si>
    <t>ขาดทุนจากการป้องกันความเสี่ยงกระแสเงินสด</t>
  </si>
  <si>
    <t>ส่วนของเงินกู้ยืมระยะยาวจากสถาบันการเงิน</t>
  </si>
  <si>
    <t xml:space="preserve">   ที่ถึงกำหนดชำระภายในหนึ่งปี</t>
  </si>
  <si>
    <t>ส่วนต่ำกว่าทุนจากการเปลี่ยนแปลงส่วนได้เสีย</t>
  </si>
  <si>
    <t>เงินกู้ยืมระยะยาวจากกิจการที่เกี่ยวข้องกัน</t>
  </si>
  <si>
    <t>กำไรจากอัตราแลกเปลี่ยนสุทธิ</t>
  </si>
  <si>
    <t>ผลกำไร (ขาดทุน) จากการวัดมูลค่าใหม่ของ</t>
  </si>
  <si>
    <t>ผลกำไร (ขาดทุน) จากการป้องกันความเสี่ยงกระแสเงินสด</t>
  </si>
  <si>
    <t>(กลับรายการ) ผลขาดทุนด้านเครดิตที่คาดว่าจะเกิดขึ้นและ</t>
  </si>
  <si>
    <t>(กำไร) ขาดทุนจากอัตราแลกเปลี่ยนที่ยังไม่เกิดขึ้นจริง</t>
  </si>
  <si>
    <t>(กลับรายการ) ผลขาดทุนจากการปรับลดมูลค่าสินค้า</t>
  </si>
  <si>
    <t>เงินสดรับจากเงินกู้ยืมระยะยาวจากกิจการที่เกี่ยวข้องกัน</t>
  </si>
  <si>
    <t xml:space="preserve">เงินสดและรายการเทียบเท่าเงินสดเพิ่มขึ้น (ลดลง) สุทธิ </t>
  </si>
  <si>
    <t>เงินสดจ่ายเพื่อการให้กู้ยืมระยะยาวแก่กิจการที่เกี่ยวข้องกัน</t>
  </si>
  <si>
    <t>ส่วนแบ่งกำไร (ขาดทุน) เบ็ดเสร็จอื่นของบริษัทร่วม</t>
  </si>
  <si>
    <t>เงินสดรับจากการออกหุ้นสามัญเพิ่มทุนของบริษัทย่อย</t>
  </si>
  <si>
    <t>ตั๋วแลกเงินเพิ่มขึ้น (ลดลง)</t>
  </si>
  <si>
    <t>4</t>
  </si>
  <si>
    <t xml:space="preserve">   การเปลี่ยนแปลงส่วนได้เสียในบริษัทร่วม</t>
  </si>
  <si>
    <t>สินทรัพย์ทางการเงินอื่น (เพิ่มขึ้น) ลดลง</t>
  </si>
  <si>
    <t>เงินสดและรายการเทียบเท่าเงินสดเพิ่มขึ้น (ลดลง) สุทธิ</t>
  </si>
  <si>
    <t>2.</t>
  </si>
  <si>
    <t>รายการที่มิใช่เงินสด</t>
  </si>
  <si>
    <t>ในระหว่างงวดหกเดือนสิ้นสุดวันที่ 30 มิถุนายน 2569 บริษัทได้ยกเลิกสัญญาเงินกู้ยืมระยะสั้นและทำสัญญาเงินกู้ยืมระยะยาวฉบับใหม่</t>
  </si>
  <si>
    <t xml:space="preserve">     - กำไรจากการวัดมูลค่าใหม่ของผลประโยชน์พนักงานที่กำหนดไว้</t>
  </si>
  <si>
    <t>เงินสดและรายการเทียบเท่าเงินสด ณ วันที่ 1 มกราคม</t>
  </si>
  <si>
    <t>เงินสดและรายการเทียบเท่าเงินสด ณ วันที่ 30 มิถุนายน</t>
  </si>
  <si>
    <t xml:space="preserve">   การเปลี่ยนแปลงในส่วนได้เสียของบริษัทย่อยและบริษัทร่วม</t>
  </si>
  <si>
    <t xml:space="preserve">   รวมการเปลี่ยนแปลงในส่วนได้เสียของบริษัทย่อยและบริษัทร่วม</t>
  </si>
  <si>
    <t>กับบริษัทย่อยรายเดิม เป็นจำนวนเงิน 45,573 ล้านบาท</t>
  </si>
  <si>
    <t>JYA549AEVRTPZW6Y8Y34W6NYCQVDFQK0K96J2S4FC47YVPNQ6GF0</t>
  </si>
  <si>
    <t>Nganchaturat, Patteera</t>
  </si>
  <si>
    <t>XB7HD2CVWB48S29WDTVZY04CVE1B6AZSKN3GNNY2V4GX5TWDG7Q0</t>
  </si>
  <si>
    <t>Arunothai, Rassamee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</si>
</sst>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\ ;\(#,##0\)"/>
    <numFmt numFmtId="166" formatCode="_(&quot;฿&quot;* #,##0.00_);_(&quot;฿&quot;* \(#,##0.00\);_(&quot;฿&quot;* &quot;-&quot;??_);_(@_)"/>
    <numFmt numFmtId="167" formatCode="#,##0.00\ ;\(#,##0.00\)"/>
    <numFmt numFmtId="168" formatCode="_-* #,##0.00_-;\-* #,##0.00_-;_-* &quot;-&quot;??_-;_-@_-"/>
  </numFmts>
  <fonts count="30">
    <font>
      <sz val="15"/>
      <name val="Angsana New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ngsana New"/>
      <family val="1"/>
    </font>
    <font>
      <sz val="15"/>
      <name val="Angsana New"/>
      <family val="1"/>
    </font>
    <font>
      <b/>
      <sz val="15"/>
      <name val="Angsana New"/>
      <family val="1"/>
    </font>
    <font>
      <i/>
      <sz val="15"/>
      <name val="Angsana New"/>
      <family val="1"/>
    </font>
    <font>
      <b/>
      <i/>
      <sz val="15"/>
      <name val="Angsana New"/>
      <family val="1"/>
    </font>
    <font>
      <sz val="15"/>
      <color indexed="8"/>
      <name val="Angsana New"/>
      <family val="1"/>
    </font>
    <font>
      <b/>
      <sz val="15"/>
      <color indexed="8"/>
      <name val="Angsana New"/>
      <family val="1"/>
    </font>
    <font>
      <b/>
      <sz val="16"/>
      <color indexed="8"/>
      <name val="Angsana New"/>
      <family val="1"/>
    </font>
    <font>
      <sz val="17"/>
      <name val="Angsana New"/>
      <family val="1"/>
    </font>
    <font>
      <b/>
      <sz val="17"/>
      <color indexed="8"/>
      <name val="Angsana New"/>
      <family val="1"/>
    </font>
    <font>
      <sz val="16"/>
      <name val="Angsana New"/>
      <family val="1"/>
    </font>
    <font>
      <i/>
      <sz val="15"/>
      <color indexed="8"/>
      <name val="Angsana New"/>
      <family val="1"/>
    </font>
    <font>
      <b/>
      <i/>
      <sz val="15"/>
      <color indexed="8"/>
      <name val="Angsana New"/>
      <family val="1"/>
    </font>
    <font>
      <sz val="16"/>
      <color indexed="8"/>
      <name val="Angsana New"/>
      <family val="1"/>
    </font>
    <font>
      <i/>
      <sz val="16"/>
      <name val="Angsana New"/>
      <family val="1"/>
    </font>
    <font>
      <sz val="10"/>
      <name val="Arial"/>
      <family val="2"/>
    </font>
    <font>
      <b/>
      <i/>
      <sz val="16"/>
      <name val="Angsana New"/>
      <family val="1"/>
    </font>
    <font>
      <sz val="14"/>
      <name val="Cordia New"/>
      <family val="2"/>
    </font>
    <font>
      <sz val="11"/>
      <color theme="1"/>
      <name val="Calibri"/>
      <family val="2"/>
      <scheme val="minor"/>
    </font>
    <font>
      <b/>
      <sz val="15"/>
      <color rgb="FFFF0000"/>
      <name val="Angsana New"/>
      <family val="1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sz val="14"/>
      <name val="AngsanaUPC"/>
      <family val="1"/>
      <charset val="222"/>
    </font>
    <font>
      <b/>
      <sz val="15"/>
      <color rgb="FF000000"/>
      <name val="Angsana New"/>
      <family val="1"/>
    </font>
    <font>
      <b/>
      <i/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0"/>
    <xf numFmtId="0" fontId="22" fillId="0" borderId="0"/>
    <xf numFmtId="0" fontId="6" fillId="0" borderId="0"/>
    <xf numFmtId="0" fontId="25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6" fillId="0" borderId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0">
    <xf numFmtId="0" fontId="0" fillId="0" borderId="0" xfId="0"/>
    <xf numFmtId="164" fontId="6" fillId="0" borderId="0" xfId="1" applyNumberFormat="1" applyFont="1" applyFill="1" applyAlignment="1"/>
    <xf numFmtId="164" fontId="6" fillId="0" borderId="0" xfId="1" applyNumberFormat="1" applyFont="1" applyFill="1" applyAlignment="1">
      <alignment horizontal="right"/>
    </xf>
    <xf numFmtId="164" fontId="6" fillId="0" borderId="1" xfId="1" applyNumberFormat="1" applyFont="1" applyFill="1" applyBorder="1" applyAlignment="1"/>
    <xf numFmtId="164" fontId="0" fillId="0" borderId="0" xfId="1" applyNumberFormat="1" applyFont="1" applyFill="1" applyAlignment="1"/>
    <xf numFmtId="164" fontId="0" fillId="0" borderId="0" xfId="1" applyNumberFormat="1" applyFont="1" applyFill="1" applyAlignment="1">
      <alignment horizontal="right"/>
    </xf>
    <xf numFmtId="41" fontId="0" fillId="0" borderId="0" xfId="1" applyNumberFormat="1" applyFont="1" applyFill="1" applyAlignment="1">
      <alignment horizontal="right"/>
    </xf>
    <xf numFmtId="41" fontId="0" fillId="0" borderId="1" xfId="1" applyNumberFormat="1" applyFont="1" applyFill="1" applyBorder="1" applyAlignment="1">
      <alignment horizontal="right"/>
    </xf>
    <xf numFmtId="43" fontId="6" fillId="0" borderId="0" xfId="3" applyFont="1" applyFill="1" applyBorder="1" applyAlignment="1">
      <alignment horizontal="right"/>
    </xf>
    <xf numFmtId="41" fontId="6" fillId="0" borderId="0" xfId="3" applyNumberFormat="1" applyFont="1" applyFill="1" applyBorder="1" applyAlignment="1">
      <alignment horizontal="right"/>
    </xf>
    <xf numFmtId="43" fontId="7" fillId="0" borderId="0" xfId="3" applyFont="1" applyFill="1" applyBorder="1" applyAlignment="1">
      <alignment horizontal="right"/>
    </xf>
    <xf numFmtId="164" fontId="10" fillId="0" borderId="0" xfId="3" applyNumberFormat="1" applyFont="1" applyFill="1" applyBorder="1" applyAlignment="1">
      <alignment horizontal="right"/>
    </xf>
    <xf numFmtId="43" fontId="10" fillId="0" borderId="0" xfId="3" applyFont="1" applyFill="1" applyBorder="1" applyAlignment="1">
      <alignment horizontal="right"/>
    </xf>
    <xf numFmtId="41" fontId="6" fillId="0" borderId="1" xfId="3" applyNumberFormat="1" applyFont="1" applyFill="1" applyBorder="1" applyAlignment="1">
      <alignment horizontal="right"/>
    </xf>
    <xf numFmtId="43" fontId="11" fillId="0" borderId="0" xfId="3" applyFont="1" applyFill="1" applyAlignment="1">
      <alignment horizontal="right"/>
    </xf>
    <xf numFmtId="43" fontId="11" fillId="0" borderId="0" xfId="3" applyFont="1" applyFill="1" applyBorder="1" applyAlignment="1">
      <alignment horizontal="right"/>
    </xf>
    <xf numFmtId="41" fontId="7" fillId="0" borderId="1" xfId="3" applyNumberFormat="1" applyFont="1" applyFill="1" applyBorder="1" applyAlignment="1">
      <alignment horizontal="right"/>
    </xf>
    <xf numFmtId="164" fontId="11" fillId="0" borderId="0" xfId="3" applyNumberFormat="1" applyFont="1" applyFill="1" applyBorder="1" applyAlignment="1">
      <alignment horizontal="right"/>
    </xf>
    <xf numFmtId="41" fontId="7" fillId="0" borderId="0" xfId="3" applyNumberFormat="1" applyFont="1" applyFill="1" applyBorder="1" applyAlignment="1">
      <alignment horizontal="right"/>
    </xf>
    <xf numFmtId="41" fontId="0" fillId="0" borderId="1" xfId="3" applyNumberFormat="1" applyFont="1" applyFill="1" applyBorder="1" applyAlignment="1">
      <alignment horizontal="right"/>
    </xf>
    <xf numFmtId="41" fontId="7" fillId="0" borderId="4" xfId="3" applyNumberFormat="1" applyFont="1" applyFill="1" applyBorder="1" applyAlignment="1">
      <alignment horizontal="right"/>
    </xf>
    <xf numFmtId="164" fontId="7" fillId="0" borderId="3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41" fontId="6" fillId="0" borderId="0" xfId="1" applyNumberFormat="1" applyFont="1" applyFill="1" applyAlignment="1">
      <alignment horizontal="right"/>
    </xf>
    <xf numFmtId="164" fontId="0" fillId="0" borderId="1" xfId="1" applyNumberFormat="1" applyFont="1" applyFill="1" applyBorder="1" applyAlignment="1">
      <alignment horizontal="right"/>
    </xf>
    <xf numFmtId="41" fontId="7" fillId="0" borderId="1" xfId="1" applyNumberFormat="1" applyFont="1" applyFill="1" applyBorder="1" applyAlignment="1">
      <alignment horizontal="right"/>
    </xf>
    <xf numFmtId="164" fontId="7" fillId="0" borderId="5" xfId="1" applyNumberFormat="1" applyFont="1" applyFill="1" applyBorder="1" applyAlignment="1"/>
    <xf numFmtId="41" fontId="6" fillId="0" borderId="1" xfId="1" applyNumberFormat="1" applyFont="1" applyFill="1" applyBorder="1" applyAlignment="1">
      <alignment horizontal="right"/>
    </xf>
    <xf numFmtId="41" fontId="0" fillId="0" borderId="0" xfId="3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1" fontId="7" fillId="0" borderId="2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/>
    <xf numFmtId="164" fontId="6" fillId="0" borderId="0" xfId="1" quotePrefix="1" applyNumberFormat="1" applyFont="1" applyFill="1" applyAlignment="1">
      <alignment horizontal="right"/>
    </xf>
    <xf numFmtId="164" fontId="10" fillId="0" borderId="0" xfId="1" applyNumberFormat="1" applyFont="1" applyFill="1" applyAlignment="1"/>
    <xf numFmtId="164" fontId="8" fillId="0" borderId="0" xfId="3" applyNumberFormat="1" applyFont="1" applyFill="1" applyAlignment="1"/>
    <xf numFmtId="41" fontId="0" fillId="0" borderId="0" xfId="3" applyNumberFormat="1" applyFont="1" applyFill="1" applyAlignment="1">
      <alignment horizontal="right"/>
    </xf>
    <xf numFmtId="41" fontId="0" fillId="0" borderId="0" xfId="1" applyNumberFormat="1" applyFont="1" applyFill="1" applyBorder="1" applyAlignment="1">
      <alignment horizontal="right"/>
    </xf>
    <xf numFmtId="43" fontId="6" fillId="0" borderId="0" xfId="1" applyFont="1" applyFill="1" applyBorder="1" applyAlignment="1">
      <alignment horizontal="right"/>
    </xf>
    <xf numFmtId="164" fontId="0" fillId="0" borderId="1" xfId="1" applyNumberFormat="1" applyFont="1" applyFill="1" applyBorder="1" applyAlignment="1"/>
    <xf numFmtId="164" fontId="7" fillId="0" borderId="3" xfId="1" applyNumberFormat="1" applyFont="1" applyFill="1" applyBorder="1" applyAlignment="1"/>
    <xf numFmtId="164" fontId="6" fillId="0" borderId="3" xfId="1" applyNumberFormat="1" applyFont="1" applyFill="1" applyBorder="1" applyAlignment="1"/>
    <xf numFmtId="165" fontId="6" fillId="0" borderId="0" xfId="1" applyNumberFormat="1" applyFont="1" applyFill="1" applyBorder="1" applyAlignment="1"/>
    <xf numFmtId="165" fontId="10" fillId="0" borderId="0" xfId="1" applyNumberFormat="1" applyFont="1" applyFill="1" applyBorder="1" applyAlignment="1"/>
    <xf numFmtId="165" fontId="0" fillId="0" borderId="0" xfId="1" applyNumberFormat="1" applyFont="1" applyFill="1" applyBorder="1" applyAlignment="1"/>
    <xf numFmtId="164" fontId="7" fillId="0" borderId="0" xfId="1" applyNumberFormat="1" applyFont="1" applyFill="1" applyAlignment="1">
      <alignment horizontal="right"/>
    </xf>
    <xf numFmtId="164" fontId="8" fillId="0" borderId="0" xfId="3" applyNumberFormat="1" applyFont="1" applyFill="1" applyAlignment="1">
      <alignment horizontal="right"/>
    </xf>
    <xf numFmtId="41" fontId="7" fillId="0" borderId="0" xfId="3" applyNumberFormat="1" applyFont="1" applyFill="1" applyAlignment="1">
      <alignment horizontal="right"/>
    </xf>
    <xf numFmtId="43" fontId="7" fillId="0" borderId="0" xfId="3" applyFont="1" applyFill="1" applyAlignment="1">
      <alignment horizontal="right"/>
    </xf>
    <xf numFmtId="41" fontId="7" fillId="0" borderId="5" xfId="3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/>
    <xf numFmtId="41" fontId="7" fillId="0" borderId="0" xfId="1" applyNumberFormat="1" applyFont="1" applyFill="1" applyBorder="1" applyAlignment="1">
      <alignment horizontal="right"/>
    </xf>
    <xf numFmtId="43" fontId="10" fillId="0" borderId="0" xfId="1" applyFont="1" applyFill="1" applyBorder="1" applyAlignment="1">
      <alignment horizontal="right"/>
    </xf>
    <xf numFmtId="164" fontId="0" fillId="0" borderId="0" xfId="1" applyNumberFormat="1" applyFont="1" applyFill="1"/>
    <xf numFmtId="41" fontId="7" fillId="0" borderId="0" xfId="1" applyNumberFormat="1" applyFont="1" applyFill="1" applyAlignment="1">
      <alignment horizontal="right"/>
    </xf>
    <xf numFmtId="0" fontId="15" fillId="0" borderId="0" xfId="0" applyFont="1"/>
    <xf numFmtId="165" fontId="0" fillId="0" borderId="0" xfId="0" applyNumberFormat="1"/>
    <xf numFmtId="0" fontId="12" fillId="0" borderId="0" xfId="0" applyFont="1"/>
    <xf numFmtId="0" fontId="18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6" fillId="0" borderId="0" xfId="0" applyNumberFormat="1" applyFont="1"/>
    <xf numFmtId="0" fontId="10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14" fillId="0" borderId="0" xfId="0" applyFont="1"/>
    <xf numFmtId="0" fontId="13" fillId="0" borderId="0" xfId="0" applyFont="1"/>
    <xf numFmtId="164" fontId="6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0" fillId="0" borderId="0" xfId="0" applyNumberFormat="1"/>
    <xf numFmtId="165" fontId="7" fillId="0" borderId="0" xfId="0" applyNumberFormat="1" applyFont="1"/>
    <xf numFmtId="165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7" fillId="0" borderId="0" xfId="0" applyNumberFormat="1" applyFont="1"/>
    <xf numFmtId="165" fontId="11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49" fontId="5" fillId="0" borderId="0" xfId="0" applyNumberFormat="1" applyFont="1"/>
    <xf numFmtId="0" fontId="8" fillId="0" borderId="0" xfId="0" applyFont="1" applyAlignment="1">
      <alignment horizontal="center"/>
    </xf>
    <xf numFmtId="49" fontId="7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9" fillId="0" borderId="0" xfId="0" applyNumberFormat="1" applyFont="1"/>
    <xf numFmtId="165" fontId="6" fillId="0" borderId="0" xfId="0" applyNumberFormat="1" applyFont="1"/>
    <xf numFmtId="0" fontId="0" fillId="0" borderId="0" xfId="0" applyAlignment="1">
      <alignment horizontal="left"/>
    </xf>
    <xf numFmtId="49" fontId="0" fillId="0" borderId="0" xfId="0" applyNumberFormat="1"/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wrapText="1"/>
    </xf>
    <xf numFmtId="165" fontId="6" fillId="0" borderId="1" xfId="0" applyNumberFormat="1" applyFont="1" applyBorder="1"/>
    <xf numFmtId="37" fontId="6" fillId="0" borderId="0" xfId="0" applyNumberFormat="1" applyFont="1"/>
    <xf numFmtId="44" fontId="0" fillId="0" borderId="0" xfId="0" applyNumberFormat="1" applyAlignment="1">
      <alignment horizontal="right"/>
    </xf>
    <xf numFmtId="0" fontId="19" fillId="0" borderId="0" xfId="0" applyFont="1" applyAlignment="1">
      <alignment horizontal="center"/>
    </xf>
    <xf numFmtId="165" fontId="6" fillId="0" borderId="3" xfId="0" applyNumberFormat="1" applyFont="1" applyBorder="1"/>
    <xf numFmtId="49" fontId="8" fillId="0" borderId="0" xfId="0" applyNumberFormat="1" applyFont="1"/>
    <xf numFmtId="0" fontId="5" fillId="0" borderId="0" xfId="0" applyFont="1"/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/>
    <xf numFmtId="0" fontId="8" fillId="0" borderId="0" xfId="0" applyFont="1"/>
    <xf numFmtId="43" fontId="0" fillId="0" borderId="0" xfId="1" applyFont="1" applyFill="1" applyAlignment="1">
      <alignment horizontal="right"/>
    </xf>
    <xf numFmtId="165" fontId="0" fillId="0" borderId="5" xfId="0" applyNumberFormat="1" applyBorder="1"/>
    <xf numFmtId="165" fontId="0" fillId="0" borderId="1" xfId="0" applyNumberFormat="1" applyBorder="1"/>
    <xf numFmtId="165" fontId="7" fillId="0" borderId="1" xfId="0" applyNumberFormat="1" applyFont="1" applyBorder="1"/>
    <xf numFmtId="165" fontId="7" fillId="0" borderId="4" xfId="0" applyNumberFormat="1" applyFont="1" applyBorder="1"/>
    <xf numFmtId="165" fontId="7" fillId="0" borderId="2" xfId="0" applyNumberFormat="1" applyFont="1" applyBorder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12" fillId="0" borderId="0" xfId="0" applyNumberFormat="1" applyFont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49" fontId="11" fillId="0" borderId="0" xfId="0" applyNumberFormat="1" applyFont="1"/>
    <xf numFmtId="0" fontId="11" fillId="0" borderId="0" xfId="0" applyFont="1"/>
    <xf numFmtId="0" fontId="0" fillId="0" borderId="0" xfId="7" quotePrefix="1" applyFont="1" applyAlignment="1">
      <alignment horizontal="left"/>
    </xf>
    <xf numFmtId="0" fontId="8" fillId="0" borderId="0" xfId="0" applyFont="1" applyAlignment="1">
      <alignment horizontal="center" vertical="center"/>
    </xf>
    <xf numFmtId="0" fontId="10" fillId="0" borderId="0" xfId="0" quotePrefix="1" applyFont="1"/>
    <xf numFmtId="0" fontId="9" fillId="0" borderId="0" xfId="0" applyFont="1" applyAlignment="1">
      <alignment horizontal="left"/>
    </xf>
    <xf numFmtId="49" fontId="17" fillId="0" borderId="0" xfId="0" applyNumberFormat="1" applyFont="1"/>
    <xf numFmtId="0" fontId="17" fillId="0" borderId="0" xfId="0" applyFont="1"/>
    <xf numFmtId="0" fontId="0" fillId="0" borderId="0" xfId="0" quotePrefix="1"/>
    <xf numFmtId="37" fontId="6" fillId="0" borderId="1" xfId="0" applyNumberFormat="1" applyFont="1" applyBorder="1"/>
    <xf numFmtId="165" fontId="7" fillId="0" borderId="3" xfId="0" applyNumberFormat="1" applyFont="1" applyBorder="1"/>
    <xf numFmtId="49" fontId="28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7" fontId="7" fillId="0" borderId="3" xfId="0" applyNumberFormat="1" applyFont="1" applyBorder="1" applyAlignment="1">
      <alignment vertical="center"/>
    </xf>
    <xf numFmtId="167" fontId="7" fillId="0" borderId="0" xfId="0" applyNumberFormat="1" applyFont="1"/>
    <xf numFmtId="164" fontId="7" fillId="0" borderId="2" xfId="1" applyNumberFormat="1" applyFont="1" applyFill="1" applyBorder="1" applyAlignment="1">
      <alignment horizontal="right"/>
    </xf>
    <xf numFmtId="41" fontId="0" fillId="0" borderId="0" xfId="3" applyNumberFormat="1" applyFont="1" applyAlignment="1">
      <alignment horizontal="right"/>
    </xf>
    <xf numFmtId="41" fontId="0" fillId="0" borderId="1" xfId="3" applyNumberFormat="1" applyFont="1" applyBorder="1" applyAlignment="1">
      <alignment horizontal="right"/>
    </xf>
    <xf numFmtId="43" fontId="10" fillId="0" borderId="0" xfId="3" applyFont="1" applyAlignment="1">
      <alignment horizontal="right"/>
    </xf>
    <xf numFmtId="41" fontId="0" fillId="0" borderId="0" xfId="3" applyNumberFormat="1" applyFont="1" applyBorder="1" applyAlignment="1">
      <alignment horizontal="right"/>
    </xf>
    <xf numFmtId="41" fontId="10" fillId="0" borderId="0" xfId="1" applyNumberFormat="1" applyFont="1" applyFill="1" applyBorder="1" applyAlignment="1">
      <alignment horizontal="right"/>
    </xf>
    <xf numFmtId="41" fontId="10" fillId="0" borderId="0" xfId="1" applyNumberFormat="1" applyFont="1" applyFill="1" applyAlignment="1">
      <alignment horizontal="right"/>
    </xf>
    <xf numFmtId="41" fontId="0" fillId="0" borderId="0" xfId="1" applyNumberFormat="1" applyFont="1"/>
    <xf numFmtId="41" fontId="10" fillId="0" borderId="0" xfId="1" applyNumberFormat="1" applyFont="1" applyAlignment="1">
      <alignment horizontal="center"/>
    </xf>
    <xf numFmtId="41" fontId="10" fillId="0" borderId="0" xfId="1" applyNumberFormat="1" applyFont="1" applyAlignment="1">
      <alignment horizontal="right"/>
    </xf>
    <xf numFmtId="165" fontId="0" fillId="0" borderId="0" xfId="1" applyNumberFormat="1" applyFont="1" applyFill="1"/>
    <xf numFmtId="49" fontId="16" fillId="0" borderId="0" xfId="0" applyNumberFormat="1" applyFont="1" applyAlignment="1">
      <alignment horizontal="center"/>
    </xf>
    <xf numFmtId="164" fontId="7" fillId="0" borderId="4" xfId="1" applyNumberFormat="1" applyFont="1" applyFill="1" applyBorder="1" applyAlignment="1"/>
    <xf numFmtId="165" fontId="11" fillId="0" borderId="2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3" fontId="0" fillId="0" borderId="0" xfId="0" applyNumberFormat="1"/>
    <xf numFmtId="41" fontId="6" fillId="0" borderId="0" xfId="3" applyNumberFormat="1" applyFont="1" applyFill="1" applyAlignment="1">
      <alignment horizontal="right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8" fillId="0" borderId="0" xfId="3" applyNumberFormat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15" fillId="0" borderId="0" xfId="0" applyFont="1" applyAlignment="1">
      <alignment horizontal="right"/>
    </xf>
  </cellXfs>
  <cellStyles count="27">
    <cellStyle name="Comma" xfId="1" builtinId="3"/>
    <cellStyle name="Comma 2" xfId="2" xr:uid="{00000000-0005-0000-0000-000001000000}"/>
    <cellStyle name="Comma 2 2" xfId="3" xr:uid="{00000000-0005-0000-0000-000002000000}"/>
    <cellStyle name="Comma 2 2 14" xfId="4" xr:uid="{00000000-0005-0000-0000-000003000000}"/>
    <cellStyle name="Comma 2 3" xfId="13" xr:uid="{F35536E2-2C14-46E0-9957-611B53BB08C2}"/>
    <cellStyle name="Comma 2 3 2" xfId="23" xr:uid="{89DFBABB-46CE-4945-8159-7753415C5C22}"/>
    <cellStyle name="Comma 3" xfId="5" xr:uid="{00000000-0005-0000-0000-000004000000}"/>
    <cellStyle name="Comma 3 2" xfId="15" xr:uid="{494EF665-644A-46D5-9F1B-D7004017E64F}"/>
    <cellStyle name="Comma 3 2 2" xfId="25" xr:uid="{262B30DC-1A5F-4F15-9243-E6EF74CC9E6B}"/>
    <cellStyle name="Comma 3 3" xfId="18" xr:uid="{41B41459-FE76-4BDE-9B13-B4705178DA28}"/>
    <cellStyle name="Comma 3 3 2" xfId="26" xr:uid="{B3CC8A73-8E0C-45C2-8EA8-A87EE16DB48A}"/>
    <cellStyle name="Comma 3 4" xfId="20" xr:uid="{A1BCA591-7950-4080-8E06-759E307D71B4}"/>
    <cellStyle name="Comma 4" xfId="17" xr:uid="{C46A27DC-80DA-4981-8B67-852B64431DE8}"/>
    <cellStyle name="Comma 5" xfId="12" xr:uid="{31183AC2-ADBB-4985-ADCB-4A192E03A285}"/>
    <cellStyle name="Comma 5 2" xfId="22" xr:uid="{690BA5B6-162D-4972-9DD9-994F301F676A}"/>
    <cellStyle name="Currency 2" xfId="6" xr:uid="{00000000-0005-0000-0000-000005000000}"/>
    <cellStyle name="Normal" xfId="0" builtinId="0"/>
    <cellStyle name="Normal 116" xfId="14" xr:uid="{0752F51E-BAE8-4B2C-BCB5-9F47CC02C809}"/>
    <cellStyle name="Normal 116 2" xfId="24" xr:uid="{D11CE6BD-B045-4CEB-98B9-C531AC90FF48}"/>
    <cellStyle name="Normal 2" xfId="7" xr:uid="{00000000-0005-0000-0000-000007000000}"/>
    <cellStyle name="Normal 2 23" xfId="19" xr:uid="{58A1695C-A52E-47C2-A8BF-CA5EF43D9110}"/>
    <cellStyle name="Normal 3" xfId="10" xr:uid="{FD973A5E-3F7D-4532-BA7B-854A898F927F}"/>
    <cellStyle name="Normal 3 2" xfId="16" xr:uid="{C4715B33-BD43-44DE-99C9-BE849F86151A}"/>
    <cellStyle name="Normal 4" xfId="11" xr:uid="{E42E6397-0CEA-4EE5-A7B4-19B96C36A2B3}"/>
    <cellStyle name="Normal 4 2" xfId="21" xr:uid="{294E4419-9FB3-4C3B-B931-F6CA604EB9B4}"/>
    <cellStyle name="Normal 5" xfId="8" xr:uid="{00000000-0005-0000-0000-000008000000}"/>
    <cellStyle name="Normal 68" xfId="9" xr:uid="{00000000-0005-0000-0000-000009000000}"/>
  </cellStyles>
  <dxfs count="0"/>
  <tableStyles count="0" defaultTableStyle="TableStyleMedium9" defaultPivotStyle="PivotStyleLight16"/>
  <colors>
    <mruColors>
      <color rgb="FFFFFF99"/>
      <color rgb="FF99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8F6B-03B0-4F8D-8379-42AACC8DE0FD}">
  <sheetPr codeName="Sheet1">
    <pageSetUpPr fitToPage="1"/>
  </sheetPr>
  <dimension ref="A1:J125"/>
  <sheetViews>
    <sheetView showGridLines="0" tabSelected="1" zoomScaleNormal="100" zoomScaleSheetLayoutView="85" workbookViewId="0"/>
  </sheetViews>
  <sheetFormatPr defaultColWidth="9.09765625" defaultRowHeight="21.5"/>
  <cols>
    <col min="1" max="1" width="42.3984375" style="93" customWidth="1"/>
    <col min="2" max="2" width="8.8984375" style="91" customWidth="1"/>
    <col min="3" max="3" width="1.09765625" style="61" customWidth="1"/>
    <col min="4" max="4" width="14.09765625" style="61" customWidth="1"/>
    <col min="5" max="5" width="1.3984375" style="61" customWidth="1"/>
    <col min="6" max="6" width="13.59765625" style="61" customWidth="1"/>
    <col min="7" max="7" width="1.3984375" style="61" customWidth="1"/>
    <col min="8" max="8" width="14.09765625" style="61" customWidth="1"/>
    <col min="9" max="9" width="1.3984375" style="61" customWidth="1"/>
    <col min="10" max="10" width="13.59765625" style="61" customWidth="1"/>
    <col min="11" max="16384" width="9.09765625" style="61"/>
  </cols>
  <sheetData>
    <row r="1" spans="1:10" ht="22.5" customHeight="1">
      <c r="A1" s="90" t="s">
        <v>0</v>
      </c>
    </row>
    <row r="2" spans="1:10" ht="22.5" customHeight="1">
      <c r="A2" s="90" t="s">
        <v>1</v>
      </c>
    </row>
    <row r="3" spans="1:10" ht="22.5" customHeight="1">
      <c r="A3" s="92"/>
      <c r="J3" s="48" t="s">
        <v>2</v>
      </c>
    </row>
    <row r="4" spans="1:10" ht="22.5" customHeight="1">
      <c r="C4" s="91"/>
      <c r="D4" s="160" t="s">
        <v>3</v>
      </c>
      <c r="E4" s="160"/>
      <c r="F4" s="160"/>
      <c r="G4" s="63"/>
      <c r="H4" s="160" t="s">
        <v>4</v>
      </c>
      <c r="I4" s="160"/>
      <c r="J4" s="160"/>
    </row>
    <row r="5" spans="1:10">
      <c r="C5" s="94"/>
      <c r="D5" s="64" t="s">
        <v>5</v>
      </c>
      <c r="E5" s="68"/>
      <c r="F5" s="64" t="s">
        <v>6</v>
      </c>
      <c r="G5" s="68"/>
      <c r="H5" s="64" t="s">
        <v>5</v>
      </c>
      <c r="I5" s="68"/>
      <c r="J5" s="64" t="s">
        <v>6</v>
      </c>
    </row>
    <row r="6" spans="1:10">
      <c r="B6" s="91" t="s">
        <v>7</v>
      </c>
      <c r="C6" s="94"/>
      <c r="D6" s="68">
        <v>2569</v>
      </c>
      <c r="E6" s="94"/>
      <c r="F6" s="68">
        <v>2568</v>
      </c>
      <c r="G6" s="68"/>
      <c r="H6" s="68">
        <v>2569</v>
      </c>
      <c r="I6" s="94"/>
      <c r="J6" s="68">
        <v>2568</v>
      </c>
    </row>
    <row r="7" spans="1:10" ht="23">
      <c r="A7" s="90" t="s">
        <v>8</v>
      </c>
      <c r="B7" s="61"/>
      <c r="C7" s="94"/>
      <c r="D7" s="95" t="s">
        <v>9</v>
      </c>
      <c r="E7" s="94"/>
      <c r="F7" s="96"/>
      <c r="G7" s="68"/>
      <c r="H7" s="95" t="s">
        <v>9</v>
      </c>
      <c r="I7" s="94"/>
      <c r="J7" s="96"/>
    </row>
    <row r="8" spans="1:10" ht="22.5" customHeight="1">
      <c r="A8" s="90"/>
      <c r="C8" s="94"/>
      <c r="D8" s="68"/>
      <c r="E8" s="94"/>
      <c r="F8" s="68"/>
      <c r="G8" s="68"/>
      <c r="H8" s="68"/>
      <c r="I8" s="94"/>
      <c r="J8" s="68"/>
    </row>
    <row r="9" spans="1:10" ht="22.5" customHeight="1">
      <c r="A9" s="97" t="s">
        <v>10</v>
      </c>
      <c r="C9" s="98"/>
      <c r="D9" s="98"/>
      <c r="E9" s="98"/>
      <c r="F9" s="98"/>
      <c r="G9" s="98"/>
      <c r="H9" s="98"/>
      <c r="I9" s="98"/>
      <c r="J9" s="98"/>
    </row>
    <row r="10" spans="1:10" ht="22.5" customHeight="1">
      <c r="A10" s="93" t="s">
        <v>11</v>
      </c>
      <c r="C10" s="98"/>
      <c r="D10" s="98">
        <v>25898858</v>
      </c>
      <c r="E10" s="98"/>
      <c r="F10" s="98">
        <v>23370662</v>
      </c>
      <c r="G10" s="98"/>
      <c r="H10" s="1">
        <v>769694</v>
      </c>
      <c r="I10" s="98"/>
      <c r="J10" s="1">
        <v>933303</v>
      </c>
    </row>
    <row r="11" spans="1:10" ht="22.5" customHeight="1">
      <c r="A11" s="99" t="s">
        <v>12</v>
      </c>
      <c r="C11" s="98"/>
      <c r="D11" s="98">
        <v>58884</v>
      </c>
      <c r="E11" s="98"/>
      <c r="F11" s="98">
        <v>28136</v>
      </c>
      <c r="G11" s="98"/>
      <c r="H11" s="32">
        <v>0</v>
      </c>
      <c r="I11" s="98"/>
      <c r="J11" s="39">
        <v>0</v>
      </c>
    </row>
    <row r="12" spans="1:10" ht="22.5" customHeight="1">
      <c r="A12" s="100" t="s">
        <v>13</v>
      </c>
      <c r="B12" s="91">
        <v>11</v>
      </c>
      <c r="C12" s="98"/>
      <c r="D12" s="98">
        <v>44952197</v>
      </c>
      <c r="E12" s="98"/>
      <c r="F12" s="98">
        <v>41033612</v>
      </c>
      <c r="G12" s="98"/>
      <c r="H12" s="1">
        <v>1528711</v>
      </c>
      <c r="I12" s="98"/>
      <c r="J12" s="1">
        <v>1488857</v>
      </c>
    </row>
    <row r="13" spans="1:10" ht="22.5" customHeight="1">
      <c r="A13" s="101" t="s">
        <v>14</v>
      </c>
      <c r="C13" s="98"/>
      <c r="D13" s="98">
        <v>2193489</v>
      </c>
      <c r="E13" s="98"/>
      <c r="F13" s="98">
        <v>2336456</v>
      </c>
      <c r="G13" s="98"/>
      <c r="H13" s="1">
        <v>115790</v>
      </c>
      <c r="I13" s="98"/>
      <c r="J13" s="1">
        <v>168631</v>
      </c>
    </row>
    <row r="14" spans="1:10" ht="22.5" customHeight="1">
      <c r="A14" s="99" t="s">
        <v>15</v>
      </c>
      <c r="B14" s="91">
        <v>2</v>
      </c>
      <c r="C14" s="98"/>
      <c r="D14" s="98">
        <v>1121</v>
      </c>
      <c r="E14" s="98"/>
      <c r="F14" s="98">
        <v>1025</v>
      </c>
      <c r="G14" s="98"/>
      <c r="H14" s="32">
        <v>1770000</v>
      </c>
      <c r="I14" s="98"/>
      <c r="J14" s="32">
        <v>4586151</v>
      </c>
    </row>
    <row r="15" spans="1:10" ht="22.5" customHeight="1">
      <c r="A15" s="99" t="s">
        <v>16</v>
      </c>
      <c r="C15" s="98"/>
      <c r="D15" s="98">
        <v>922259</v>
      </c>
      <c r="E15" s="98"/>
      <c r="F15" s="98">
        <v>932749</v>
      </c>
      <c r="G15" s="98"/>
      <c r="H15" s="32">
        <v>1694639</v>
      </c>
      <c r="I15" s="98"/>
      <c r="J15" s="32">
        <v>633126</v>
      </c>
    </row>
    <row r="16" spans="1:10" ht="22.5" customHeight="1">
      <c r="A16" s="101" t="s">
        <v>17</v>
      </c>
      <c r="C16" s="98"/>
      <c r="D16" s="98">
        <v>3958582</v>
      </c>
      <c r="E16" s="98"/>
      <c r="F16" s="98">
        <v>3280636</v>
      </c>
      <c r="G16" s="98"/>
      <c r="H16" s="32">
        <v>0</v>
      </c>
      <c r="I16" s="98"/>
      <c r="J16" s="32">
        <v>0</v>
      </c>
    </row>
    <row r="17" spans="1:10" ht="22.5" customHeight="1">
      <c r="A17" s="100" t="s">
        <v>18</v>
      </c>
      <c r="B17" s="91">
        <v>2</v>
      </c>
      <c r="C17" s="98"/>
      <c r="D17" s="32">
        <v>0</v>
      </c>
      <c r="E17" s="98"/>
      <c r="F17" s="32">
        <v>15656</v>
      </c>
      <c r="G17" s="98"/>
      <c r="H17" s="32">
        <v>31827373</v>
      </c>
      <c r="I17" s="98"/>
      <c r="J17" s="1">
        <v>27381676</v>
      </c>
    </row>
    <row r="18" spans="1:10" ht="22.5" customHeight="1">
      <c r="A18" s="101" t="s">
        <v>19</v>
      </c>
      <c r="C18" s="98"/>
      <c r="D18" s="98">
        <v>67152595</v>
      </c>
      <c r="E18" s="98"/>
      <c r="F18" s="98">
        <v>61310591</v>
      </c>
      <c r="G18" s="98"/>
      <c r="H18" s="1">
        <v>2053319</v>
      </c>
      <c r="I18" s="98"/>
      <c r="J18" s="1">
        <v>1783459</v>
      </c>
    </row>
    <row r="19" spans="1:10" ht="22.5" customHeight="1">
      <c r="A19" s="99" t="s">
        <v>20</v>
      </c>
      <c r="C19" s="98"/>
      <c r="D19" s="98">
        <v>50796149</v>
      </c>
      <c r="E19" s="98"/>
      <c r="F19" s="98">
        <v>46902891</v>
      </c>
      <c r="G19" s="98"/>
      <c r="H19" s="1">
        <v>582360</v>
      </c>
      <c r="I19" s="98"/>
      <c r="J19" s="1">
        <v>562328</v>
      </c>
    </row>
    <row r="20" spans="1:10" ht="22.5" customHeight="1">
      <c r="A20" s="99" t="s">
        <v>21</v>
      </c>
      <c r="B20" s="91">
        <v>11</v>
      </c>
      <c r="C20" s="98"/>
      <c r="D20" s="98">
        <v>4013094</v>
      </c>
      <c r="E20" s="98"/>
      <c r="F20" s="98">
        <v>4594371</v>
      </c>
      <c r="G20" s="98"/>
      <c r="H20" s="32">
        <v>915</v>
      </c>
      <c r="I20" s="98"/>
      <c r="J20" s="32">
        <v>3207</v>
      </c>
    </row>
    <row r="21" spans="1:10" ht="22.5" customHeight="1">
      <c r="A21" s="101" t="s">
        <v>22</v>
      </c>
      <c r="C21" s="98"/>
      <c r="D21" s="75">
        <v>8932871</v>
      </c>
      <c r="E21" s="98"/>
      <c r="F21" s="75">
        <v>7909972</v>
      </c>
      <c r="G21" s="98"/>
      <c r="H21" s="6">
        <v>65255</v>
      </c>
      <c r="I21" s="98"/>
      <c r="J21" s="34">
        <v>14827</v>
      </c>
    </row>
    <row r="22" spans="1:10" ht="22.5" customHeight="1">
      <c r="A22" s="99" t="s">
        <v>23</v>
      </c>
      <c r="C22" s="98"/>
      <c r="D22" s="102"/>
      <c r="E22" s="98"/>
      <c r="F22" s="102"/>
      <c r="G22" s="98"/>
      <c r="H22" s="6"/>
      <c r="I22" s="98"/>
      <c r="J22" s="34"/>
    </row>
    <row r="23" spans="1:10" ht="22.5" customHeight="1">
      <c r="A23" s="99" t="s">
        <v>24</v>
      </c>
      <c r="C23" s="98"/>
      <c r="D23" s="30">
        <v>36534</v>
      </c>
      <c r="E23" s="40"/>
      <c r="F23" s="30">
        <v>36532</v>
      </c>
      <c r="G23" s="98"/>
      <c r="H23" s="30">
        <v>0</v>
      </c>
      <c r="I23" s="98"/>
      <c r="J23" s="30">
        <v>0</v>
      </c>
    </row>
    <row r="24" spans="1:10" s="73" customFormat="1" ht="22.5" customHeight="1">
      <c r="A24" s="92" t="s">
        <v>25</v>
      </c>
      <c r="B24" s="103"/>
      <c r="C24" s="84"/>
      <c r="D24" s="24">
        <f>SUM(D10:D23)</f>
        <v>208916633</v>
      </c>
      <c r="E24" s="84"/>
      <c r="F24" s="24">
        <f>SUM(F10:F23)</f>
        <v>191753289</v>
      </c>
      <c r="G24" s="84"/>
      <c r="H24" s="24">
        <f>SUM(H10:H23)</f>
        <v>40408056</v>
      </c>
      <c r="I24" s="84"/>
      <c r="J24" s="24">
        <f>SUM(J10:J23)</f>
        <v>37555565</v>
      </c>
    </row>
    <row r="25" spans="1:10" s="73" customFormat="1" ht="22.5" customHeight="1">
      <c r="A25" s="92"/>
      <c r="B25" s="103"/>
      <c r="C25" s="84"/>
      <c r="D25" s="52"/>
      <c r="E25" s="84"/>
      <c r="F25" s="52"/>
      <c r="G25" s="84"/>
      <c r="H25" s="52"/>
      <c r="I25" s="84"/>
      <c r="J25" s="52"/>
    </row>
    <row r="26" spans="1:10" s="73" customFormat="1" ht="22.5" customHeight="1">
      <c r="A26" s="92"/>
      <c r="B26" s="103"/>
      <c r="C26" s="84"/>
      <c r="D26" s="84"/>
      <c r="E26" s="84"/>
      <c r="F26" s="84"/>
      <c r="G26" s="84"/>
      <c r="H26" s="84"/>
      <c r="I26" s="84"/>
      <c r="J26" s="84"/>
    </row>
    <row r="27" spans="1:10" ht="22.5" customHeight="1">
      <c r="A27" s="90" t="s">
        <v>0</v>
      </c>
    </row>
    <row r="28" spans="1:10" ht="22.5" customHeight="1">
      <c r="A28" s="90" t="s">
        <v>1</v>
      </c>
    </row>
    <row r="29" spans="1:10" ht="22.5" customHeight="1">
      <c r="A29" s="92"/>
      <c r="J29" s="48" t="s">
        <v>2</v>
      </c>
    </row>
    <row r="30" spans="1:10" ht="22.5" customHeight="1">
      <c r="C30" s="91"/>
      <c r="D30" s="160" t="s">
        <v>3</v>
      </c>
      <c r="E30" s="160"/>
      <c r="F30" s="160"/>
      <c r="G30" s="63"/>
      <c r="H30" s="160" t="s">
        <v>4</v>
      </c>
      <c r="I30" s="160"/>
      <c r="J30" s="160"/>
    </row>
    <row r="31" spans="1:10" ht="22.5" customHeight="1">
      <c r="A31" s="61"/>
      <c r="B31" s="61"/>
      <c r="C31" s="94"/>
      <c r="D31" s="64" t="s">
        <v>5</v>
      </c>
      <c r="E31" s="68"/>
      <c r="F31" s="64" t="s">
        <v>6</v>
      </c>
      <c r="G31" s="68"/>
      <c r="H31" s="64" t="s">
        <v>5</v>
      </c>
      <c r="I31" s="68"/>
      <c r="J31" s="64" t="s">
        <v>6</v>
      </c>
    </row>
    <row r="32" spans="1:10" ht="22.5" customHeight="1">
      <c r="B32" s="91" t="s">
        <v>7</v>
      </c>
      <c r="C32" s="94"/>
      <c r="D32" s="68">
        <v>2569</v>
      </c>
      <c r="E32" s="94"/>
      <c r="F32" s="68">
        <v>2568</v>
      </c>
      <c r="G32" s="68"/>
      <c r="H32" s="68">
        <v>2569</v>
      </c>
      <c r="I32" s="94"/>
      <c r="J32" s="68">
        <v>2568</v>
      </c>
    </row>
    <row r="33" spans="1:10" ht="22.5" customHeight="1">
      <c r="A33" s="90" t="s">
        <v>26</v>
      </c>
      <c r="B33" s="61"/>
      <c r="C33" s="94"/>
      <c r="D33" s="95" t="s">
        <v>9</v>
      </c>
      <c r="E33" s="94"/>
      <c r="F33" s="96"/>
      <c r="G33" s="68"/>
      <c r="H33" s="95" t="s">
        <v>9</v>
      </c>
      <c r="I33" s="94"/>
      <c r="J33" s="96"/>
    </row>
    <row r="34" spans="1:10" ht="22.5" customHeight="1">
      <c r="A34" s="90"/>
      <c r="C34" s="94"/>
      <c r="D34" s="68"/>
      <c r="E34" s="94"/>
      <c r="F34" s="68"/>
      <c r="G34" s="68"/>
      <c r="H34" s="68"/>
      <c r="I34" s="94"/>
      <c r="J34" s="68"/>
    </row>
    <row r="35" spans="1:10" ht="22.5" customHeight="1">
      <c r="A35" s="97" t="s">
        <v>27</v>
      </c>
      <c r="C35" s="98"/>
      <c r="D35" s="98"/>
      <c r="E35" s="98"/>
      <c r="F35" s="98"/>
      <c r="G35" s="98"/>
      <c r="H35" s="98"/>
      <c r="I35" s="98"/>
      <c r="J35" s="98"/>
    </row>
    <row r="36" spans="1:10" ht="22.5" customHeight="1">
      <c r="A36" s="99" t="s">
        <v>28</v>
      </c>
      <c r="B36" s="91">
        <v>11</v>
      </c>
      <c r="C36" s="1"/>
      <c r="D36" s="32">
        <v>196262</v>
      </c>
      <c r="E36" s="1"/>
      <c r="F36" s="32">
        <v>241263</v>
      </c>
      <c r="G36" s="1"/>
      <c r="H36" s="32">
        <v>0</v>
      </c>
      <c r="I36" s="98"/>
      <c r="J36" s="32">
        <v>0</v>
      </c>
    </row>
    <row r="37" spans="1:10" ht="22.5" customHeight="1">
      <c r="A37" s="100" t="s">
        <v>29</v>
      </c>
      <c r="B37" s="91">
        <v>11</v>
      </c>
      <c r="C37" s="98"/>
      <c r="D37" s="34">
        <v>19456250</v>
      </c>
      <c r="E37" s="98"/>
      <c r="F37" s="34">
        <v>14064169</v>
      </c>
      <c r="G37" s="98"/>
      <c r="H37" s="98">
        <v>5913212</v>
      </c>
      <c r="I37" s="98"/>
      <c r="J37" s="98">
        <v>909635</v>
      </c>
    </row>
    <row r="38" spans="1:10" ht="22.5" customHeight="1">
      <c r="A38" s="100" t="s">
        <v>30</v>
      </c>
      <c r="B38" s="91">
        <v>3</v>
      </c>
      <c r="C38" s="98"/>
      <c r="D38" s="32">
        <v>0</v>
      </c>
      <c r="E38" s="98"/>
      <c r="F38" s="32">
        <v>0</v>
      </c>
      <c r="G38" s="98"/>
      <c r="H38" s="102">
        <v>282337209</v>
      </c>
      <c r="I38" s="98"/>
      <c r="J38" s="102">
        <v>280151988</v>
      </c>
    </row>
    <row r="39" spans="1:10" ht="22.5" customHeight="1">
      <c r="A39" s="104" t="s">
        <v>31</v>
      </c>
      <c r="B39" s="91">
        <v>4</v>
      </c>
      <c r="C39" s="98"/>
      <c r="D39" s="34">
        <v>246706272</v>
      </c>
      <c r="E39" s="98"/>
      <c r="F39" s="34">
        <v>244872346</v>
      </c>
      <c r="G39" s="98"/>
      <c r="H39" s="98">
        <v>11751125</v>
      </c>
      <c r="I39" s="98"/>
      <c r="J39" s="98">
        <v>11751125</v>
      </c>
    </row>
    <row r="40" spans="1:10" ht="22.5" customHeight="1">
      <c r="A40" s="100" t="s">
        <v>32</v>
      </c>
      <c r="B40" s="91">
        <v>4</v>
      </c>
      <c r="C40" s="98"/>
      <c r="D40" s="34">
        <v>22296373</v>
      </c>
      <c r="E40" s="98"/>
      <c r="F40" s="34">
        <v>21678483</v>
      </c>
      <c r="G40" s="98"/>
      <c r="H40" s="2">
        <v>4507081</v>
      </c>
      <c r="I40" s="98"/>
      <c r="J40" s="2">
        <v>4506624</v>
      </c>
    </row>
    <row r="41" spans="1:10" ht="22.5" customHeight="1">
      <c r="A41" s="100" t="s">
        <v>33</v>
      </c>
      <c r="B41" s="91" t="s">
        <v>292</v>
      </c>
      <c r="C41" s="98"/>
      <c r="D41" s="32">
        <v>439645</v>
      </c>
      <c r="E41" s="98"/>
      <c r="F41" s="32">
        <v>862409</v>
      </c>
      <c r="G41" s="98"/>
      <c r="H41" s="32">
        <v>2137000</v>
      </c>
      <c r="I41" s="98"/>
      <c r="J41" s="32">
        <v>0</v>
      </c>
    </row>
    <row r="42" spans="1:10" ht="22.5" customHeight="1">
      <c r="A42" s="100" t="s">
        <v>34</v>
      </c>
      <c r="C42" s="98"/>
      <c r="D42" s="1">
        <v>8268399</v>
      </c>
      <c r="E42" s="98"/>
      <c r="F42" s="1">
        <v>8261703</v>
      </c>
      <c r="G42" s="98"/>
      <c r="H42" s="35">
        <v>2696115</v>
      </c>
      <c r="I42" s="98"/>
      <c r="J42" s="35">
        <v>2696115</v>
      </c>
    </row>
    <row r="43" spans="1:10" ht="22.5" customHeight="1">
      <c r="A43" s="100" t="s">
        <v>35</v>
      </c>
      <c r="B43" s="91">
        <v>5</v>
      </c>
      <c r="C43" s="102"/>
      <c r="D43" s="1">
        <v>257286455</v>
      </c>
      <c r="E43" s="102"/>
      <c r="F43" s="1">
        <v>251749776</v>
      </c>
      <c r="G43" s="102"/>
      <c r="H43" s="98">
        <v>18923040</v>
      </c>
      <c r="I43" s="102"/>
      <c r="J43" s="98">
        <v>19014933</v>
      </c>
    </row>
    <row r="44" spans="1:10" ht="22.5" customHeight="1">
      <c r="A44" s="100" t="s">
        <v>36</v>
      </c>
      <c r="C44" s="98"/>
      <c r="D44" s="1">
        <v>40221824</v>
      </c>
      <c r="E44" s="98"/>
      <c r="F44" s="1">
        <v>36249906</v>
      </c>
      <c r="G44" s="98"/>
      <c r="H44" s="32">
        <v>575132</v>
      </c>
      <c r="I44" s="98"/>
      <c r="J44" s="32">
        <v>592389</v>
      </c>
    </row>
    <row r="45" spans="1:10" ht="22.5" customHeight="1">
      <c r="A45" s="100" t="s">
        <v>37</v>
      </c>
      <c r="C45" s="102"/>
      <c r="D45" s="1">
        <v>59769432</v>
      </c>
      <c r="E45" s="102"/>
      <c r="F45" s="1">
        <v>56722939</v>
      </c>
      <c r="G45" s="102"/>
      <c r="H45" s="32">
        <v>0</v>
      </c>
      <c r="I45" s="98"/>
      <c r="J45" s="32">
        <v>0</v>
      </c>
    </row>
    <row r="46" spans="1:10" ht="22.5" customHeight="1">
      <c r="A46" s="100" t="s">
        <v>38</v>
      </c>
      <c r="C46" s="98"/>
      <c r="D46" s="1">
        <v>12755265</v>
      </c>
      <c r="E46" s="98"/>
      <c r="F46" s="1">
        <v>12526762</v>
      </c>
      <c r="G46" s="98"/>
      <c r="H46" s="35">
        <v>25590</v>
      </c>
      <c r="I46" s="98"/>
      <c r="J46" s="35">
        <v>28550</v>
      </c>
    </row>
    <row r="47" spans="1:10" ht="22.5" customHeight="1">
      <c r="A47" s="99" t="s">
        <v>39</v>
      </c>
      <c r="C47" s="102"/>
      <c r="D47" s="1">
        <v>11815607</v>
      </c>
      <c r="E47" s="102"/>
      <c r="F47" s="1">
        <v>11379823</v>
      </c>
      <c r="G47" s="102"/>
      <c r="H47" s="32">
        <v>0</v>
      </c>
      <c r="I47" s="98"/>
      <c r="J47" s="32">
        <v>0</v>
      </c>
    </row>
    <row r="48" spans="1:10" ht="22.5" customHeight="1">
      <c r="A48" s="93" t="s">
        <v>40</v>
      </c>
      <c r="C48" s="98"/>
      <c r="D48" s="1">
        <v>9038133</v>
      </c>
      <c r="E48" s="98"/>
      <c r="F48" s="1">
        <v>8248987</v>
      </c>
      <c r="G48" s="98"/>
      <c r="H48" s="32">
        <v>3580373</v>
      </c>
      <c r="I48" s="98"/>
      <c r="J48" s="32">
        <v>3365550</v>
      </c>
    </row>
    <row r="49" spans="1:10" ht="22.5" customHeight="1">
      <c r="A49" s="93" t="s">
        <v>41</v>
      </c>
      <c r="C49" s="98"/>
      <c r="D49" s="41">
        <v>3597394</v>
      </c>
      <c r="E49" s="98"/>
      <c r="F49" s="41">
        <v>3184228</v>
      </c>
      <c r="G49" s="98"/>
      <c r="H49" s="105">
        <v>27305</v>
      </c>
      <c r="I49" s="98"/>
      <c r="J49" s="32">
        <v>27150</v>
      </c>
    </row>
    <row r="50" spans="1:10" s="73" customFormat="1" ht="22.5" customHeight="1">
      <c r="A50" s="92" t="s">
        <v>42</v>
      </c>
      <c r="B50" s="103"/>
      <c r="C50" s="84"/>
      <c r="D50" s="155">
        <f>SUM(D36:D49)</f>
        <v>691847311</v>
      </c>
      <c r="E50" s="84"/>
      <c r="F50" s="24">
        <f>SUM(F36:F49)</f>
        <v>670042794</v>
      </c>
      <c r="G50" s="84"/>
      <c r="H50" s="155">
        <f>SUM(H36:H49)</f>
        <v>332473182</v>
      </c>
      <c r="I50" s="84"/>
      <c r="J50" s="155">
        <f>SUM(J36:J49)</f>
        <v>323044059</v>
      </c>
    </row>
    <row r="51" spans="1:10" s="73" customFormat="1" ht="22.5" customHeight="1">
      <c r="A51" s="92"/>
      <c r="B51" s="103"/>
      <c r="C51" s="84"/>
      <c r="D51" s="84"/>
      <c r="E51" s="84"/>
      <c r="F51" s="84"/>
      <c r="G51" s="84"/>
      <c r="H51" s="84"/>
      <c r="I51" s="84"/>
      <c r="J51" s="84"/>
    </row>
    <row r="52" spans="1:10" s="73" customFormat="1" ht="22.5" customHeight="1" thickBot="1">
      <c r="A52" s="92" t="s">
        <v>43</v>
      </c>
      <c r="B52" s="103"/>
      <c r="C52" s="84"/>
      <c r="D52" s="42">
        <f>+D24+D50</f>
        <v>900763944</v>
      </c>
      <c r="E52" s="84"/>
      <c r="F52" s="42">
        <f>+F24+F50</f>
        <v>861796083</v>
      </c>
      <c r="G52" s="84"/>
      <c r="H52" s="42">
        <f>+H24+H50</f>
        <v>372881238</v>
      </c>
      <c r="I52" s="52"/>
      <c r="J52" s="42">
        <f>+J24+J50</f>
        <v>360599624</v>
      </c>
    </row>
    <row r="53" spans="1:10" s="73" customFormat="1" ht="22.5" customHeight="1" thickTop="1">
      <c r="A53" s="92"/>
      <c r="B53" s="103"/>
      <c r="C53" s="84"/>
      <c r="D53" s="84"/>
      <c r="E53" s="84"/>
      <c r="F53" s="84"/>
      <c r="G53" s="84"/>
      <c r="H53" s="84"/>
      <c r="I53" s="84"/>
      <c r="J53" s="84"/>
    </row>
    <row r="54" spans="1:10" ht="22.5" customHeight="1">
      <c r="A54" s="90" t="s">
        <v>0</v>
      </c>
    </row>
    <row r="55" spans="1:10" ht="22.5" customHeight="1">
      <c r="A55" s="90" t="s">
        <v>1</v>
      </c>
    </row>
    <row r="56" spans="1:10" ht="22.5" customHeight="1">
      <c r="A56" s="92"/>
      <c r="J56" s="48" t="s">
        <v>2</v>
      </c>
    </row>
    <row r="57" spans="1:10" ht="22.5" customHeight="1">
      <c r="C57" s="91"/>
      <c r="D57" s="160" t="s">
        <v>3</v>
      </c>
      <c r="E57" s="160"/>
      <c r="F57" s="160"/>
      <c r="G57" s="63"/>
      <c r="H57" s="160" t="s">
        <v>4</v>
      </c>
      <c r="I57" s="160"/>
      <c r="J57" s="160"/>
    </row>
    <row r="58" spans="1:10" ht="22.5" customHeight="1">
      <c r="A58" s="61"/>
      <c r="B58" s="61"/>
      <c r="C58" s="94"/>
      <c r="D58" s="64" t="s">
        <v>5</v>
      </c>
      <c r="E58" s="68"/>
      <c r="F58" s="64" t="s">
        <v>6</v>
      </c>
      <c r="G58" s="68"/>
      <c r="H58" s="64" t="s">
        <v>5</v>
      </c>
      <c r="I58" s="68"/>
      <c r="J58" s="64" t="s">
        <v>6</v>
      </c>
    </row>
    <row r="59" spans="1:10" ht="22.5" customHeight="1">
      <c r="B59" s="91" t="s">
        <v>7</v>
      </c>
      <c r="C59" s="94"/>
      <c r="D59" s="68">
        <v>2569</v>
      </c>
      <c r="E59" s="94"/>
      <c r="F59" s="68">
        <v>2568</v>
      </c>
      <c r="G59" s="68"/>
      <c r="H59" s="68">
        <v>2569</v>
      </c>
      <c r="I59" s="94"/>
      <c r="J59" s="68">
        <v>2568</v>
      </c>
    </row>
    <row r="60" spans="1:10" ht="22.5" customHeight="1">
      <c r="A60" s="90" t="s">
        <v>44</v>
      </c>
      <c r="B60" s="61"/>
      <c r="C60" s="94"/>
      <c r="D60" s="95" t="s">
        <v>9</v>
      </c>
      <c r="E60" s="94"/>
      <c r="F60" s="96"/>
      <c r="G60" s="68"/>
      <c r="H60" s="95" t="s">
        <v>9</v>
      </c>
      <c r="I60" s="94"/>
      <c r="J60" s="96"/>
    </row>
    <row r="61" spans="1:10" ht="16" customHeight="1">
      <c r="D61" s="64"/>
      <c r="F61" s="64"/>
      <c r="G61" s="68"/>
      <c r="H61" s="64"/>
      <c r="J61" s="64"/>
    </row>
    <row r="62" spans="1:10" ht="22.5" customHeight="1">
      <c r="A62" s="97" t="s">
        <v>45</v>
      </c>
      <c r="C62" s="98"/>
      <c r="D62" s="98"/>
      <c r="E62" s="98"/>
      <c r="F62" s="98"/>
      <c r="G62" s="98"/>
      <c r="H62" s="98"/>
      <c r="I62" s="98"/>
      <c r="J62" s="98"/>
    </row>
    <row r="63" spans="1:10" ht="22.5" customHeight="1">
      <c r="A63" s="93" t="s">
        <v>46</v>
      </c>
      <c r="C63" s="106"/>
      <c r="D63" s="106"/>
      <c r="E63" s="106"/>
      <c r="F63" s="106"/>
      <c r="G63" s="106"/>
      <c r="H63" s="106"/>
      <c r="I63" s="106"/>
      <c r="J63" s="106"/>
    </row>
    <row r="64" spans="1:10" ht="22.5" customHeight="1">
      <c r="A64" s="100" t="s">
        <v>47</v>
      </c>
      <c r="C64" s="98"/>
      <c r="D64" s="36">
        <v>68119527</v>
      </c>
      <c r="E64" s="98"/>
      <c r="F64" s="36">
        <v>64300363</v>
      </c>
      <c r="G64" s="98"/>
      <c r="H64" s="32">
        <v>0</v>
      </c>
      <c r="I64" s="98"/>
      <c r="J64" s="32">
        <v>0</v>
      </c>
    </row>
    <row r="65" spans="1:10" ht="22.5" customHeight="1">
      <c r="A65" s="100" t="s">
        <v>48</v>
      </c>
      <c r="C65" s="98"/>
      <c r="D65" s="36">
        <v>83952092</v>
      </c>
      <c r="E65" s="98"/>
      <c r="F65" s="36">
        <v>85010794</v>
      </c>
      <c r="G65" s="98"/>
      <c r="H65" s="36">
        <v>42615671</v>
      </c>
      <c r="I65" s="98"/>
      <c r="J65" s="36">
        <v>37336610</v>
      </c>
    </row>
    <row r="66" spans="1:10" ht="22.5" customHeight="1">
      <c r="A66" s="93" t="s">
        <v>49</v>
      </c>
      <c r="C66" s="98"/>
      <c r="D66" s="1">
        <v>39799531</v>
      </c>
      <c r="E66" s="98"/>
      <c r="F66" s="1">
        <v>37984791</v>
      </c>
      <c r="G66" s="98"/>
      <c r="H66" s="98">
        <v>749145</v>
      </c>
      <c r="I66" s="98"/>
      <c r="J66" s="98">
        <v>984982</v>
      </c>
    </row>
    <row r="67" spans="1:10" ht="22.5" customHeight="1">
      <c r="A67" s="93" t="s">
        <v>50</v>
      </c>
      <c r="C67" s="98"/>
      <c r="D67" s="2">
        <v>16653230</v>
      </c>
      <c r="E67" s="98"/>
      <c r="F67" s="2">
        <v>14588237</v>
      </c>
      <c r="G67" s="98"/>
      <c r="H67" s="98">
        <v>1901773</v>
      </c>
      <c r="I67" s="98"/>
      <c r="J67" s="98">
        <v>1807207</v>
      </c>
    </row>
    <row r="68" spans="1:10" ht="22.5" customHeight="1">
      <c r="A68" s="100" t="s">
        <v>314</v>
      </c>
      <c r="C68" s="98"/>
      <c r="E68" s="98"/>
      <c r="G68" s="98"/>
      <c r="H68" s="26"/>
      <c r="I68" s="98"/>
      <c r="J68" s="26"/>
    </row>
    <row r="69" spans="1:10" ht="22.5" customHeight="1">
      <c r="A69" s="100" t="s">
        <v>315</v>
      </c>
      <c r="B69" s="91">
        <v>11</v>
      </c>
      <c r="C69" s="98"/>
      <c r="D69" s="1">
        <v>32816653</v>
      </c>
      <c r="E69" s="98"/>
      <c r="F69" s="1">
        <v>41105237</v>
      </c>
      <c r="G69" s="98"/>
      <c r="H69" s="26">
        <v>0</v>
      </c>
      <c r="I69" s="98"/>
      <c r="J69" s="26">
        <v>0</v>
      </c>
    </row>
    <row r="70" spans="1:10" ht="22.5" customHeight="1">
      <c r="A70" s="100" t="s">
        <v>52</v>
      </c>
      <c r="C70" s="98"/>
      <c r="E70" s="98"/>
      <c r="G70" s="98"/>
      <c r="H70" s="26"/>
      <c r="I70" s="98"/>
      <c r="J70" s="26"/>
    </row>
    <row r="71" spans="1:10" ht="22.5" customHeight="1">
      <c r="A71" s="100" t="s">
        <v>51</v>
      </c>
      <c r="C71" s="98"/>
      <c r="D71" s="1">
        <v>5647540</v>
      </c>
      <c r="E71" s="98"/>
      <c r="F71" s="1">
        <v>5136076</v>
      </c>
      <c r="G71" s="98"/>
      <c r="H71" s="26">
        <v>142814</v>
      </c>
      <c r="I71" s="98"/>
      <c r="J71" s="26">
        <v>137009</v>
      </c>
    </row>
    <row r="72" spans="1:10" ht="22.5" customHeight="1">
      <c r="A72" s="100" t="s">
        <v>53</v>
      </c>
      <c r="B72" s="91">
        <v>11</v>
      </c>
      <c r="C72" s="98"/>
      <c r="D72" s="1">
        <v>16696500</v>
      </c>
      <c r="E72" s="98"/>
      <c r="F72" s="1">
        <v>22803600</v>
      </c>
      <c r="G72" s="98"/>
      <c r="H72" s="26">
        <v>14796500</v>
      </c>
      <c r="I72" s="98"/>
      <c r="J72" s="26">
        <v>18053600</v>
      </c>
    </row>
    <row r="73" spans="1:10" ht="22.5" customHeight="1">
      <c r="A73" s="100" t="s">
        <v>54</v>
      </c>
      <c r="B73" s="91">
        <v>2</v>
      </c>
      <c r="C73" s="98"/>
      <c r="D73" s="32">
        <v>2742590</v>
      </c>
      <c r="E73" s="98"/>
      <c r="F73" s="32">
        <v>2043039</v>
      </c>
      <c r="G73" s="98"/>
      <c r="H73" s="32">
        <v>30000</v>
      </c>
      <c r="I73" s="98"/>
      <c r="J73" s="32">
        <v>42922768</v>
      </c>
    </row>
    <row r="74" spans="1:10" ht="22.5" customHeight="1">
      <c r="A74" s="100" t="s">
        <v>55</v>
      </c>
      <c r="C74" s="98"/>
      <c r="D74" s="1">
        <v>2618826</v>
      </c>
      <c r="E74" s="98"/>
      <c r="F74" s="1">
        <v>2901255</v>
      </c>
      <c r="G74" s="98"/>
      <c r="H74" s="32">
        <v>0</v>
      </c>
      <c r="I74" s="98"/>
      <c r="J74" s="32">
        <v>0</v>
      </c>
    </row>
    <row r="75" spans="1:10" ht="22.5" customHeight="1">
      <c r="A75" s="100" t="s">
        <v>56</v>
      </c>
      <c r="B75" s="91">
        <v>11</v>
      </c>
      <c r="C75" s="98"/>
      <c r="D75" s="1">
        <v>2664406</v>
      </c>
      <c r="E75" s="98"/>
      <c r="F75" s="1">
        <v>2667820</v>
      </c>
      <c r="G75" s="98"/>
      <c r="H75" s="32">
        <v>3487</v>
      </c>
      <c r="I75" s="98"/>
      <c r="J75" s="32">
        <v>71398</v>
      </c>
    </row>
    <row r="76" spans="1:10" ht="22.5" customHeight="1">
      <c r="A76" s="93" t="s">
        <v>57</v>
      </c>
      <c r="C76" s="98"/>
      <c r="D76" s="3">
        <v>7974086</v>
      </c>
      <c r="E76" s="98"/>
      <c r="F76" s="3">
        <v>7416717</v>
      </c>
      <c r="G76" s="98"/>
      <c r="H76" s="30">
        <v>325380</v>
      </c>
      <c r="I76" s="98"/>
      <c r="J76" s="30">
        <v>433784</v>
      </c>
    </row>
    <row r="77" spans="1:10" s="73" customFormat="1" ht="22.5" customHeight="1">
      <c r="A77" s="92" t="s">
        <v>58</v>
      </c>
      <c r="B77" s="103"/>
      <c r="C77" s="84"/>
      <c r="D77" s="24">
        <f>SUM(D64:D76)</f>
        <v>279684981</v>
      </c>
      <c r="E77" s="84"/>
      <c r="F77" s="24">
        <f>SUM(F64:F76)</f>
        <v>285957929</v>
      </c>
      <c r="G77" s="84"/>
      <c r="H77" s="24">
        <f>SUM(H64:H76)</f>
        <v>60564770</v>
      </c>
      <c r="I77" s="84"/>
      <c r="J77" s="24">
        <f>SUM(J64:J76)</f>
        <v>101747358</v>
      </c>
    </row>
    <row r="78" spans="1:10" ht="16" customHeight="1">
      <c r="C78" s="98"/>
      <c r="D78" s="98"/>
      <c r="E78" s="98"/>
      <c r="F78" s="98"/>
      <c r="G78" s="98"/>
      <c r="H78" s="98"/>
      <c r="I78" s="98"/>
      <c r="J78" s="98"/>
    </row>
    <row r="79" spans="1:10" ht="22.5" customHeight="1">
      <c r="A79" s="97" t="s">
        <v>59</v>
      </c>
      <c r="C79" s="98"/>
      <c r="D79" s="98"/>
      <c r="E79" s="98"/>
      <c r="F79" s="98"/>
      <c r="G79" s="98"/>
      <c r="H79" s="98"/>
      <c r="I79" s="98"/>
      <c r="J79" s="98"/>
    </row>
    <row r="80" spans="1:10" ht="22.5" customHeight="1">
      <c r="A80" s="100" t="s">
        <v>293</v>
      </c>
      <c r="B80" s="91">
        <v>11</v>
      </c>
      <c r="C80" s="98"/>
      <c r="D80" s="98">
        <v>77255778</v>
      </c>
      <c r="E80" s="98"/>
      <c r="F80" s="98">
        <v>78803246</v>
      </c>
      <c r="G80" s="98"/>
      <c r="H80" s="32">
        <v>0</v>
      </c>
      <c r="I80" s="98"/>
      <c r="J80" s="32">
        <v>0</v>
      </c>
    </row>
    <row r="81" spans="1:10" ht="22.5" customHeight="1">
      <c r="A81" s="100" t="s">
        <v>60</v>
      </c>
      <c r="C81" s="98"/>
      <c r="D81" s="98">
        <v>35115534</v>
      </c>
      <c r="E81" s="98"/>
      <c r="F81" s="98">
        <v>31466389</v>
      </c>
      <c r="G81" s="98"/>
      <c r="H81" s="34">
        <v>441006</v>
      </c>
      <c r="I81" s="98"/>
      <c r="J81" s="34">
        <v>470498</v>
      </c>
    </row>
    <row r="82" spans="1:10" ht="22.5" customHeight="1">
      <c r="A82" s="100" t="s">
        <v>61</v>
      </c>
      <c r="B82" s="91" t="s">
        <v>294</v>
      </c>
      <c r="C82" s="98"/>
      <c r="D82" s="98">
        <v>210849175</v>
      </c>
      <c r="E82" s="98"/>
      <c r="F82" s="98">
        <v>186116556</v>
      </c>
      <c r="G82" s="98"/>
      <c r="H82" s="34">
        <v>106236934</v>
      </c>
      <c r="I82" s="98"/>
      <c r="J82" s="34">
        <v>102985222</v>
      </c>
    </row>
    <row r="83" spans="1:10" ht="22.5" customHeight="1">
      <c r="A83" s="100" t="s">
        <v>317</v>
      </c>
      <c r="B83" s="91" t="s">
        <v>292</v>
      </c>
      <c r="C83" s="98"/>
      <c r="D83" s="32">
        <v>0</v>
      </c>
      <c r="E83" s="98"/>
      <c r="F83" s="32">
        <v>0</v>
      </c>
      <c r="G83" s="98"/>
      <c r="H83" s="34">
        <v>49872768</v>
      </c>
      <c r="I83" s="98"/>
      <c r="J83" s="32">
        <v>0</v>
      </c>
    </row>
    <row r="84" spans="1:10" ht="22.5" customHeight="1">
      <c r="A84" s="93" t="s">
        <v>62</v>
      </c>
      <c r="C84" s="98"/>
      <c r="D84" s="58">
        <v>15700200</v>
      </c>
      <c r="E84" s="98"/>
      <c r="F84" s="58">
        <v>15172519</v>
      </c>
      <c r="G84" s="98"/>
      <c r="H84" s="32">
        <v>0</v>
      </c>
      <c r="I84" s="107"/>
      <c r="J84" s="32">
        <v>0</v>
      </c>
    </row>
    <row r="85" spans="1:10" ht="22.5" customHeight="1">
      <c r="A85" s="100" t="s">
        <v>63</v>
      </c>
      <c r="C85" s="98"/>
      <c r="D85" s="98">
        <v>9260845</v>
      </c>
      <c r="E85" s="98"/>
      <c r="F85" s="98">
        <v>9274657</v>
      </c>
      <c r="G85" s="98"/>
      <c r="H85" s="32">
        <v>2108742</v>
      </c>
      <c r="I85" s="98"/>
      <c r="J85" s="32">
        <v>2204546</v>
      </c>
    </row>
    <row r="86" spans="1:10" ht="22.5" customHeight="1">
      <c r="A86" s="100" t="s">
        <v>64</v>
      </c>
      <c r="B86" s="91">
        <v>11</v>
      </c>
      <c r="C86" s="98"/>
      <c r="D86" s="32">
        <v>1170524</v>
      </c>
      <c r="E86" s="98"/>
      <c r="F86" s="32">
        <v>2031676</v>
      </c>
      <c r="G86" s="98"/>
      <c r="H86" s="32">
        <v>0</v>
      </c>
      <c r="I86" s="34"/>
      <c r="J86" s="32">
        <v>0</v>
      </c>
    </row>
    <row r="87" spans="1:10" ht="22.5" customHeight="1">
      <c r="A87" s="100" t="s">
        <v>65</v>
      </c>
      <c r="C87" s="98"/>
      <c r="D87" s="30">
        <v>1331774</v>
      </c>
      <c r="E87" s="98"/>
      <c r="F87" s="22">
        <v>1113623</v>
      </c>
      <c r="G87" s="98"/>
      <c r="H87" s="30">
        <v>0</v>
      </c>
      <c r="I87" s="34"/>
      <c r="J87" s="30">
        <v>0</v>
      </c>
    </row>
    <row r="88" spans="1:10" s="73" customFormat="1" ht="22.5" customHeight="1">
      <c r="A88" s="92" t="s">
        <v>66</v>
      </c>
      <c r="B88" s="103"/>
      <c r="C88" s="84"/>
      <c r="D88" s="24">
        <f>SUM(D80:D87)</f>
        <v>350683830</v>
      </c>
      <c r="E88" s="84"/>
      <c r="F88" s="24">
        <f>SUM(F80:F87)</f>
        <v>323978666</v>
      </c>
      <c r="G88" s="84"/>
      <c r="H88" s="24">
        <f>SUM(H80:H87)</f>
        <v>158659450</v>
      </c>
      <c r="I88" s="74"/>
      <c r="J88" s="24">
        <f>SUM(J80:J87)</f>
        <v>105660266</v>
      </c>
    </row>
    <row r="89" spans="1:10" s="73" customFormat="1" ht="16" customHeight="1">
      <c r="A89" s="92"/>
      <c r="B89" s="103"/>
      <c r="C89" s="84"/>
      <c r="D89" s="84"/>
      <c r="E89" s="84"/>
      <c r="F89" s="84"/>
      <c r="G89" s="84"/>
      <c r="H89" s="84"/>
      <c r="I89" s="84"/>
      <c r="J89" s="84"/>
    </row>
    <row r="90" spans="1:10" s="73" customFormat="1" ht="22.5" customHeight="1">
      <c r="A90" s="92" t="s">
        <v>67</v>
      </c>
      <c r="B90" s="103"/>
      <c r="C90" s="84"/>
      <c r="D90" s="24">
        <f>+D88+D77</f>
        <v>630368811</v>
      </c>
      <c r="E90" s="84"/>
      <c r="F90" s="24">
        <f>+F88+F77</f>
        <v>609936595</v>
      </c>
      <c r="G90" s="84"/>
      <c r="H90" s="24">
        <f>+H88+H77</f>
        <v>219224220</v>
      </c>
      <c r="I90" s="84"/>
      <c r="J90" s="24">
        <f>+J88+J77</f>
        <v>207407624</v>
      </c>
    </row>
    <row r="91" spans="1:10" s="73" customFormat="1" ht="22.5" customHeight="1">
      <c r="A91" s="92"/>
      <c r="B91" s="103"/>
      <c r="C91" s="84"/>
      <c r="D91" s="52"/>
      <c r="E91" s="84"/>
      <c r="F91" s="52"/>
      <c r="G91" s="84"/>
      <c r="H91" s="52"/>
      <c r="I91" s="84"/>
      <c r="J91" s="52"/>
    </row>
    <row r="92" spans="1:10" ht="22.5" customHeight="1">
      <c r="A92" s="90" t="s">
        <v>0</v>
      </c>
      <c r="B92" s="108"/>
      <c r="C92" s="57"/>
      <c r="D92" s="57"/>
      <c r="E92" s="57"/>
      <c r="F92" s="57"/>
      <c r="G92" s="57"/>
      <c r="H92" s="57"/>
      <c r="I92" s="57"/>
      <c r="J92" s="57"/>
    </row>
    <row r="93" spans="1:10" ht="22.5" customHeight="1">
      <c r="A93" s="90" t="s">
        <v>1</v>
      </c>
      <c r="B93" s="108"/>
      <c r="C93" s="57"/>
      <c r="D93" s="57"/>
      <c r="E93" s="57"/>
      <c r="F93" s="57"/>
      <c r="G93" s="57"/>
      <c r="H93" s="57"/>
      <c r="I93" s="57"/>
      <c r="J93" s="57"/>
    </row>
    <row r="94" spans="1:10" ht="22.5" customHeight="1">
      <c r="A94" s="92"/>
      <c r="J94" s="48" t="s">
        <v>2</v>
      </c>
    </row>
    <row r="95" spans="1:10" ht="22.5" customHeight="1">
      <c r="C95" s="91"/>
      <c r="D95" s="160" t="s">
        <v>3</v>
      </c>
      <c r="E95" s="160"/>
      <c r="F95" s="160"/>
      <c r="G95" s="63"/>
      <c r="H95" s="160" t="s">
        <v>4</v>
      </c>
      <c r="I95" s="160"/>
      <c r="J95" s="160"/>
    </row>
    <row r="96" spans="1:10" ht="22.5" customHeight="1">
      <c r="A96" s="61"/>
      <c r="B96" s="61"/>
      <c r="C96" s="94"/>
      <c r="D96" s="64" t="s">
        <v>5</v>
      </c>
      <c r="E96" s="68"/>
      <c r="F96" s="64" t="s">
        <v>6</v>
      </c>
      <c r="G96" s="68"/>
      <c r="H96" s="64" t="s">
        <v>5</v>
      </c>
      <c r="I96" s="68"/>
      <c r="J96" s="64" t="s">
        <v>6</v>
      </c>
    </row>
    <row r="97" spans="1:10" ht="22.5" customHeight="1">
      <c r="B97" s="91" t="s">
        <v>7</v>
      </c>
      <c r="C97" s="94"/>
      <c r="D97" s="68">
        <v>2569</v>
      </c>
      <c r="E97" s="94"/>
      <c r="F97" s="68">
        <v>2568</v>
      </c>
      <c r="G97" s="68"/>
      <c r="H97" s="68">
        <v>2569</v>
      </c>
      <c r="I97" s="94"/>
      <c r="J97" s="68">
        <v>2568</v>
      </c>
    </row>
    <row r="98" spans="1:10" ht="22.5" customHeight="1">
      <c r="A98" s="90" t="s">
        <v>68</v>
      </c>
      <c r="B98" s="61"/>
      <c r="C98" s="94"/>
      <c r="D98" s="95" t="s">
        <v>9</v>
      </c>
      <c r="E98" s="94"/>
      <c r="F98" s="96"/>
      <c r="G98" s="68"/>
      <c r="H98" s="95" t="s">
        <v>9</v>
      </c>
      <c r="I98" s="94"/>
      <c r="J98" s="96"/>
    </row>
    <row r="99" spans="1:10" ht="22.5" customHeight="1">
      <c r="D99" s="64"/>
      <c r="F99" s="64"/>
      <c r="G99" s="68"/>
      <c r="H99" s="64"/>
      <c r="J99" s="64"/>
    </row>
    <row r="100" spans="1:10" ht="22.5" customHeight="1">
      <c r="A100" s="97" t="s">
        <v>69</v>
      </c>
      <c r="C100" s="106"/>
      <c r="D100" s="106"/>
      <c r="E100" s="106"/>
      <c r="F100" s="106"/>
      <c r="G100" s="106"/>
      <c r="H100" s="106"/>
      <c r="I100" s="106"/>
      <c r="J100" s="106"/>
    </row>
    <row r="101" spans="1:10" ht="22.5" customHeight="1">
      <c r="A101" s="93" t="s">
        <v>70</v>
      </c>
      <c r="C101" s="106"/>
      <c r="D101" s="106"/>
      <c r="E101" s="106"/>
      <c r="F101" s="106"/>
      <c r="G101" s="106"/>
      <c r="H101" s="106"/>
      <c r="I101" s="106"/>
      <c r="J101" s="106"/>
    </row>
    <row r="102" spans="1:10" ht="22.5" customHeight="1" thickBot="1">
      <c r="A102" s="100" t="s">
        <v>71</v>
      </c>
      <c r="C102" s="98"/>
      <c r="D102" s="109">
        <v>9087251</v>
      </c>
      <c r="E102" s="98"/>
      <c r="F102" s="109">
        <v>9087251</v>
      </c>
      <c r="G102" s="98"/>
      <c r="H102" s="43">
        <v>9087251</v>
      </c>
      <c r="I102" s="98"/>
      <c r="J102" s="43">
        <v>9087251</v>
      </c>
    </row>
    <row r="103" spans="1:10" ht="22.5" customHeight="1" thickTop="1">
      <c r="A103" s="100" t="s">
        <v>72</v>
      </c>
      <c r="C103" s="98"/>
      <c r="D103" s="1"/>
      <c r="E103" s="98"/>
      <c r="F103" s="1"/>
      <c r="G103" s="98"/>
      <c r="H103" s="2"/>
      <c r="I103" s="98"/>
      <c r="J103" s="2"/>
    </row>
    <row r="104" spans="1:10" ht="22.5" customHeight="1">
      <c r="A104" s="110" t="s">
        <v>73</v>
      </c>
      <c r="C104" s="98"/>
      <c r="D104" s="1">
        <v>8406963</v>
      </c>
      <c r="E104" s="98"/>
      <c r="F104" s="1">
        <v>8406963</v>
      </c>
      <c r="G104" s="98"/>
      <c r="H104" s="2">
        <v>8406963</v>
      </c>
      <c r="I104" s="98"/>
      <c r="J104" s="2">
        <v>8406963</v>
      </c>
    </row>
    <row r="105" spans="1:10" ht="22.5" customHeight="1">
      <c r="A105" s="93" t="s">
        <v>74</v>
      </c>
      <c r="C105" s="44"/>
      <c r="D105" s="45"/>
      <c r="E105" s="44"/>
      <c r="F105" s="45"/>
      <c r="G105" s="44"/>
      <c r="H105" s="44"/>
      <c r="I105" s="44"/>
      <c r="J105" s="44"/>
    </row>
    <row r="106" spans="1:10" ht="22.5" customHeight="1">
      <c r="A106" s="100" t="s">
        <v>75</v>
      </c>
      <c r="C106" s="98"/>
      <c r="D106" s="36">
        <v>55960752</v>
      </c>
      <c r="E106" s="98"/>
      <c r="F106" s="36">
        <v>55960752</v>
      </c>
      <c r="G106" s="98"/>
      <c r="H106" s="1">
        <v>55070725</v>
      </c>
      <c r="I106" s="98"/>
      <c r="J106" s="1">
        <v>55070725</v>
      </c>
    </row>
    <row r="107" spans="1:10" ht="22.5" customHeight="1">
      <c r="A107" s="100" t="s">
        <v>316</v>
      </c>
      <c r="C107" s="98"/>
      <c r="D107" s="36"/>
      <c r="E107" s="98"/>
      <c r="F107" s="36"/>
      <c r="G107" s="98"/>
      <c r="H107" s="98"/>
      <c r="I107" s="98"/>
      <c r="J107" s="98"/>
    </row>
    <row r="108" spans="1:10" ht="22.5" customHeight="1">
      <c r="A108" s="100" t="s">
        <v>76</v>
      </c>
      <c r="C108" s="98"/>
      <c r="D108" s="36">
        <v>-14950145</v>
      </c>
      <c r="E108" s="98"/>
      <c r="F108" s="36">
        <v>-15276934</v>
      </c>
      <c r="G108" s="98"/>
      <c r="H108" s="32">
        <v>0</v>
      </c>
      <c r="I108" s="44"/>
      <c r="J108" s="32">
        <v>0</v>
      </c>
    </row>
    <row r="109" spans="1:10" ht="22.5" customHeight="1">
      <c r="A109" s="100" t="s">
        <v>77</v>
      </c>
      <c r="C109" s="98"/>
      <c r="D109" s="36"/>
      <c r="E109" s="98"/>
      <c r="F109" s="36"/>
      <c r="G109" s="98"/>
      <c r="H109" s="98"/>
      <c r="I109" s="98"/>
      <c r="J109" s="98"/>
    </row>
    <row r="110" spans="1:10" ht="22.5" customHeight="1">
      <c r="A110" s="100" t="s">
        <v>78</v>
      </c>
      <c r="C110" s="98"/>
      <c r="D110" s="44">
        <v>-9917</v>
      </c>
      <c r="E110" s="98"/>
      <c r="F110" s="44">
        <v>-9917</v>
      </c>
      <c r="G110" s="98"/>
      <c r="H110" s="2">
        <v>490423</v>
      </c>
      <c r="I110" s="98"/>
      <c r="J110" s="2">
        <v>490423</v>
      </c>
    </row>
    <row r="111" spans="1:10" ht="22.5" customHeight="1">
      <c r="A111" s="100" t="s">
        <v>79</v>
      </c>
      <c r="C111" s="98"/>
      <c r="D111" s="36">
        <v>3688899</v>
      </c>
      <c r="E111" s="98"/>
      <c r="F111" s="36">
        <v>3688893</v>
      </c>
      <c r="G111" s="98"/>
      <c r="H111" s="2">
        <v>3470021</v>
      </c>
      <c r="I111" s="98"/>
      <c r="J111" s="2">
        <v>3470021</v>
      </c>
    </row>
    <row r="112" spans="1:10" ht="22.5" customHeight="1">
      <c r="A112" s="93" t="s">
        <v>80</v>
      </c>
      <c r="C112" s="98"/>
      <c r="D112" s="36"/>
      <c r="E112" s="98"/>
      <c r="F112" s="36"/>
      <c r="G112" s="98"/>
      <c r="H112" s="98"/>
      <c r="I112" s="98"/>
      <c r="J112" s="98"/>
    </row>
    <row r="113" spans="1:10" ht="22.5" customHeight="1">
      <c r="A113" s="93" t="s">
        <v>81</v>
      </c>
      <c r="C113" s="98"/>
      <c r="D113" s="36"/>
      <c r="E113" s="98"/>
      <c r="F113" s="36"/>
      <c r="G113" s="98"/>
      <c r="H113" s="98"/>
      <c r="I113" s="98"/>
      <c r="J113" s="98"/>
    </row>
    <row r="114" spans="1:10" ht="22.5" customHeight="1">
      <c r="A114" s="93" t="s">
        <v>82</v>
      </c>
      <c r="C114" s="98"/>
      <c r="D114" s="1">
        <v>929166</v>
      </c>
      <c r="E114" s="98"/>
      <c r="F114" s="1">
        <v>929166</v>
      </c>
      <c r="G114" s="98"/>
      <c r="H114" s="1">
        <v>929166</v>
      </c>
      <c r="I114" s="98"/>
      <c r="J114" s="1">
        <v>929166</v>
      </c>
    </row>
    <row r="115" spans="1:10" ht="22.5" customHeight="1">
      <c r="A115" s="100" t="s">
        <v>83</v>
      </c>
      <c r="C115" s="98"/>
      <c r="D115" s="1">
        <v>5256158</v>
      </c>
      <c r="E115" s="98"/>
      <c r="F115" s="1">
        <v>4935753</v>
      </c>
      <c r="G115" s="98"/>
      <c r="H115" s="1">
        <v>5256158</v>
      </c>
      <c r="I115" s="98"/>
      <c r="J115" s="1">
        <v>4935753</v>
      </c>
    </row>
    <row r="116" spans="1:10" ht="22.5" customHeight="1">
      <c r="A116" s="93" t="s">
        <v>84</v>
      </c>
      <c r="C116" s="98"/>
      <c r="D116" s="153">
        <v>154210280</v>
      </c>
      <c r="E116" s="98"/>
      <c r="F116" s="36">
        <v>147667873</v>
      </c>
      <c r="G116" s="98"/>
      <c r="H116" s="34">
        <v>49697450</v>
      </c>
      <c r="I116" s="98"/>
      <c r="J116" s="34">
        <v>48067473</v>
      </c>
    </row>
    <row r="117" spans="1:10" ht="22.5" customHeight="1">
      <c r="A117" s="100" t="s">
        <v>85</v>
      </c>
      <c r="B117" s="91">
        <v>7</v>
      </c>
      <c r="C117" s="44"/>
      <c r="D117" s="46">
        <v>-11094015</v>
      </c>
      <c r="E117" s="44"/>
      <c r="F117" s="46">
        <v>-10449671</v>
      </c>
      <c r="G117" s="44"/>
      <c r="H117" s="32">
        <v>-5256158</v>
      </c>
      <c r="I117" s="44"/>
      <c r="J117" s="32">
        <v>-4935753</v>
      </c>
    </row>
    <row r="118" spans="1:10" ht="22.5" customHeight="1">
      <c r="A118" s="100" t="s">
        <v>86</v>
      </c>
      <c r="C118" s="44"/>
      <c r="D118" s="46">
        <v>26932000</v>
      </c>
      <c r="E118" s="44"/>
      <c r="F118" s="46">
        <v>26932000</v>
      </c>
      <c r="G118" s="44"/>
      <c r="H118" s="32">
        <v>26932000</v>
      </c>
      <c r="I118" s="44"/>
      <c r="J118" s="32">
        <v>26932000</v>
      </c>
    </row>
    <row r="119" spans="1:10" ht="22.5" customHeight="1">
      <c r="A119" s="100" t="s">
        <v>87</v>
      </c>
      <c r="C119" s="98"/>
      <c r="D119" s="3">
        <v>20985908</v>
      </c>
      <c r="E119" s="98"/>
      <c r="F119" s="3">
        <v>9966650</v>
      </c>
      <c r="G119" s="98"/>
      <c r="H119" s="105">
        <v>8660270</v>
      </c>
      <c r="I119" s="98"/>
      <c r="J119" s="105">
        <v>9825229</v>
      </c>
    </row>
    <row r="120" spans="1:10" s="73" customFormat="1" ht="22.5" customHeight="1">
      <c r="A120" s="92" t="s">
        <v>88</v>
      </c>
      <c r="B120" s="103"/>
      <c r="C120" s="84"/>
      <c r="D120" s="47">
        <f>SUM(D103:D119)</f>
        <v>250316049</v>
      </c>
      <c r="E120" s="84"/>
      <c r="F120" s="47">
        <f>SUM(F103:F119)</f>
        <v>232751528</v>
      </c>
      <c r="G120" s="84"/>
      <c r="H120" s="47">
        <f>SUM(H103:H119)</f>
        <v>153657018</v>
      </c>
      <c r="I120" s="84"/>
      <c r="J120" s="47">
        <f>SUM(J103:J119)</f>
        <v>153192000</v>
      </c>
    </row>
    <row r="121" spans="1:10" ht="22.5" customHeight="1">
      <c r="A121" s="100" t="s">
        <v>89</v>
      </c>
      <c r="C121" s="98"/>
      <c r="D121" s="3">
        <v>20079084</v>
      </c>
      <c r="E121" s="98"/>
      <c r="F121" s="3">
        <v>19107960</v>
      </c>
      <c r="G121" s="98"/>
      <c r="H121" s="30">
        <v>0</v>
      </c>
      <c r="I121" s="98"/>
      <c r="J121" s="30">
        <v>0</v>
      </c>
    </row>
    <row r="122" spans="1:10" s="73" customFormat="1" ht="22.5" customHeight="1">
      <c r="A122" s="92" t="s">
        <v>90</v>
      </c>
      <c r="B122" s="91"/>
      <c r="C122" s="84"/>
      <c r="D122" s="24">
        <f>SUM(D120:D121)</f>
        <v>270395133</v>
      </c>
      <c r="E122" s="84"/>
      <c r="F122" s="24">
        <f>SUM(F120:F121)</f>
        <v>251859488</v>
      </c>
      <c r="G122" s="84"/>
      <c r="H122" s="24">
        <f>SUM(H120:H121)</f>
        <v>153657018</v>
      </c>
      <c r="I122" s="84"/>
      <c r="J122" s="24">
        <f>SUM(J120:J121)</f>
        <v>153192000</v>
      </c>
    </row>
    <row r="123" spans="1:10" ht="22.5" customHeight="1">
      <c r="A123" s="92"/>
      <c r="C123" s="98"/>
      <c r="D123" s="65"/>
      <c r="E123" s="98"/>
      <c r="F123" s="65"/>
      <c r="G123" s="98"/>
      <c r="H123" s="98"/>
      <c r="I123" s="98"/>
      <c r="J123" s="98"/>
    </row>
    <row r="124" spans="1:10" ht="22.5" customHeight="1" thickBot="1">
      <c r="A124" s="92" t="s">
        <v>91</v>
      </c>
      <c r="C124" s="84"/>
      <c r="D124" s="42">
        <f>+D90+D122</f>
        <v>900763944</v>
      </c>
      <c r="E124" s="84"/>
      <c r="F124" s="42">
        <f>+F90+F122</f>
        <v>861796083</v>
      </c>
      <c r="G124" s="84"/>
      <c r="H124" s="42">
        <f>+H90+H122</f>
        <v>372881238</v>
      </c>
      <c r="I124" s="84"/>
      <c r="J124" s="42">
        <f>+J90+J122</f>
        <v>360599624</v>
      </c>
    </row>
    <row r="125" spans="1:10" ht="22" thickTop="1"/>
  </sheetData>
  <mergeCells count="8">
    <mergeCell ref="D95:F95"/>
    <mergeCell ref="H95:J95"/>
    <mergeCell ref="D57:F57"/>
    <mergeCell ref="H57:J57"/>
    <mergeCell ref="D4:F4"/>
    <mergeCell ref="H4:J4"/>
    <mergeCell ref="D30:F30"/>
    <mergeCell ref="H30:J30"/>
  </mergeCells>
  <pageMargins left="0.8" right="0.8" top="0.48" bottom="0.5" header="0.5" footer="0.5"/>
  <pageSetup paperSize="9" scale="86" firstPageNumber="3" fitToHeight="0" orientation="portrait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rowBreaks count="3" manualBreakCount="3">
    <brk id="26" max="16383" man="1"/>
    <brk id="53" max="16383" man="1"/>
    <brk id="91" max="16383" man="1"/>
  </rowBreaks>
  <customProperties>
    <customPr name="EpmWorksheetKeyString_GUID" r:id="rId2"/>
    <customPr name="OrphanNamesChecked" r:id="rId3"/>
  </customProperties>
  <ignoredErrors>
    <ignoredError sqref="F120 H120 J120 D12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137A-558F-4D31-A56D-B856F5B40E93}">
  <dimension ref="A1:P1"/>
  <sheetViews>
    <sheetView workbookViewId="0"/>
  </sheetViews>
  <sheetFormatPr defaultRowHeight="21.5"/>
  <sheetData>
    <row r="1" spans="1:16">
      <c r="A1">
        <v>1761578750460</v>
      </c>
      <c r="B1" t="s">
        <v>274</v>
      </c>
      <c r="C1" t="s">
        <v>275</v>
      </c>
      <c r="D1">
        <v>0</v>
      </c>
      <c r="E1">
        <v>1778819372919</v>
      </c>
      <c r="F1" t="s">
        <v>290</v>
      </c>
      <c r="G1" t="s">
        <v>291</v>
      </c>
      <c r="H1">
        <v>0</v>
      </c>
      <c r="I1">
        <v>1786634780465</v>
      </c>
      <c r="J1" t="s">
        <v>343</v>
      </c>
      <c r="K1" t="s">
        <v>344</v>
      </c>
      <c r="L1">
        <v>0</v>
      </c>
      <c r="M1">
        <v>1786680442517</v>
      </c>
      <c r="N1" t="s">
        <v>345</v>
      </c>
      <c r="O1" t="s">
        <v>346</v>
      </c>
      <c r="P1">
        <v>0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  <customPr name="OrphanNamesChecke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206"/>
  <sheetViews>
    <sheetView showGridLines="0" zoomScaleNormal="100" zoomScaleSheetLayoutView="85" workbookViewId="0"/>
  </sheetViews>
  <sheetFormatPr defaultColWidth="9.09765625" defaultRowHeight="23.25" customHeight="1"/>
  <cols>
    <col min="1" max="1" width="48.3984375" style="93" customWidth="1"/>
    <col min="2" max="2" width="8" style="91" customWidth="1"/>
    <col min="3" max="3" width="1" style="61" customWidth="1"/>
    <col min="4" max="4" width="13.8984375" style="61" customWidth="1"/>
    <col min="5" max="5" width="1.5" style="61" customWidth="1"/>
    <col min="6" max="6" width="13.8984375" style="61" customWidth="1"/>
    <col min="7" max="7" width="1.5" style="61" customWidth="1"/>
    <col min="8" max="8" width="14.59765625" style="61" customWidth="1"/>
    <col min="9" max="9" width="1.5" style="61" customWidth="1"/>
    <col min="10" max="10" width="14.59765625" style="61" customWidth="1"/>
    <col min="11" max="16384" width="9.09765625" style="61"/>
  </cols>
  <sheetData>
    <row r="1" spans="1:10" ht="23.25" customHeight="1">
      <c r="A1" s="90" t="s">
        <v>0</v>
      </c>
      <c r="B1" s="108"/>
      <c r="C1" s="57"/>
      <c r="D1" s="57"/>
      <c r="E1" s="57"/>
      <c r="F1" s="57"/>
      <c r="G1" s="57"/>
      <c r="H1" s="57"/>
      <c r="I1" s="57"/>
      <c r="J1" s="57"/>
    </row>
    <row r="2" spans="1:10" ht="23.25" customHeight="1">
      <c r="A2" s="90" t="s">
        <v>92</v>
      </c>
      <c r="B2" s="108"/>
      <c r="C2" s="57"/>
      <c r="D2" s="57"/>
      <c r="E2" s="57"/>
      <c r="F2" s="57"/>
      <c r="G2" s="57"/>
      <c r="H2" s="57"/>
      <c r="I2" s="57"/>
      <c r="J2" s="57"/>
    </row>
    <row r="3" spans="1:10" ht="23.25" customHeight="1">
      <c r="A3" s="111"/>
      <c r="B3" s="111"/>
      <c r="C3" s="57"/>
      <c r="D3" s="57"/>
      <c r="E3" s="57"/>
      <c r="F3" s="57"/>
      <c r="G3" s="57"/>
      <c r="H3" s="57"/>
      <c r="I3" s="162" t="s">
        <v>2</v>
      </c>
      <c r="J3" s="162"/>
    </row>
    <row r="4" spans="1:10" ht="23.25" customHeight="1">
      <c r="C4" s="91"/>
      <c r="D4" s="160" t="s">
        <v>3</v>
      </c>
      <c r="E4" s="160"/>
      <c r="F4" s="160"/>
      <c r="G4" s="63"/>
      <c r="H4" s="160" t="s">
        <v>4</v>
      </c>
      <c r="I4" s="160"/>
      <c r="J4" s="160"/>
    </row>
    <row r="5" spans="1:10" ht="23.25" customHeight="1">
      <c r="C5" s="91"/>
      <c r="D5" s="165" t="s">
        <v>93</v>
      </c>
      <c r="E5" s="165"/>
      <c r="F5" s="165"/>
      <c r="G5" s="63"/>
      <c r="H5" s="165" t="s">
        <v>93</v>
      </c>
      <c r="I5" s="165"/>
      <c r="J5" s="165"/>
    </row>
    <row r="6" spans="1:10" ht="23.25" customHeight="1">
      <c r="C6" s="91"/>
      <c r="D6" s="163" t="s">
        <v>94</v>
      </c>
      <c r="E6" s="163"/>
      <c r="F6" s="163"/>
      <c r="G6" s="63"/>
      <c r="H6" s="163" t="s">
        <v>94</v>
      </c>
      <c r="I6" s="163"/>
      <c r="J6" s="163"/>
    </row>
    <row r="7" spans="1:10" ht="23.25" customHeight="1">
      <c r="C7" s="94"/>
      <c r="D7" s="96">
        <v>2569</v>
      </c>
      <c r="E7" s="94"/>
      <c r="F7" s="96">
        <v>2568</v>
      </c>
      <c r="G7" s="68"/>
      <c r="H7" s="96">
        <v>2569</v>
      </c>
      <c r="I7" s="94"/>
      <c r="J7" s="96">
        <v>2568</v>
      </c>
    </row>
    <row r="8" spans="1:10" ht="22.5" customHeight="1">
      <c r="C8" s="94"/>
      <c r="D8" s="68"/>
      <c r="E8" s="94"/>
      <c r="F8" s="68"/>
      <c r="G8" s="68"/>
      <c r="H8" s="68"/>
      <c r="I8" s="94"/>
      <c r="J8" s="68"/>
    </row>
    <row r="9" spans="1:10" ht="22.5" customHeight="1">
      <c r="A9" s="97" t="s">
        <v>95</v>
      </c>
      <c r="C9" s="98"/>
      <c r="D9" s="98"/>
      <c r="E9" s="98"/>
      <c r="F9" s="98"/>
      <c r="G9" s="98"/>
      <c r="H9" s="98"/>
      <c r="I9" s="98"/>
      <c r="J9" s="98"/>
    </row>
    <row r="10" spans="1:10" ht="23.25" customHeight="1">
      <c r="A10" s="93" t="s">
        <v>96</v>
      </c>
      <c r="C10" s="98"/>
      <c r="D10" s="106">
        <v>147185892</v>
      </c>
      <c r="E10" s="98"/>
      <c r="F10" s="106">
        <v>147595031</v>
      </c>
      <c r="G10" s="98"/>
      <c r="H10" s="98">
        <v>5618134</v>
      </c>
      <c r="I10" s="98"/>
      <c r="J10" s="98">
        <v>5784422</v>
      </c>
    </row>
    <row r="11" spans="1:10" ht="23.25" customHeight="1">
      <c r="A11" s="100" t="s">
        <v>97</v>
      </c>
      <c r="C11" s="98"/>
      <c r="D11" s="106">
        <v>327365</v>
      </c>
      <c r="E11" s="98"/>
      <c r="F11" s="106">
        <v>440289</v>
      </c>
      <c r="G11" s="98"/>
      <c r="H11" s="1">
        <v>506449</v>
      </c>
      <c r="I11" s="98"/>
      <c r="J11" s="1">
        <v>394165</v>
      </c>
    </row>
    <row r="12" spans="1:10" ht="23.25" customHeight="1">
      <c r="A12" s="101" t="s">
        <v>98</v>
      </c>
      <c r="C12" s="98"/>
      <c r="D12" s="6">
        <v>208148</v>
      </c>
      <c r="E12" s="98"/>
      <c r="F12" s="6">
        <v>16540</v>
      </c>
      <c r="G12" s="98"/>
      <c r="H12" s="6">
        <v>4440608</v>
      </c>
      <c r="I12" s="98"/>
      <c r="J12" s="6">
        <v>12107177</v>
      </c>
    </row>
    <row r="13" spans="1:10" ht="23.25" customHeight="1">
      <c r="A13" s="100" t="s">
        <v>99</v>
      </c>
      <c r="C13" s="98"/>
      <c r="D13" s="6">
        <v>0</v>
      </c>
      <c r="E13" s="98"/>
      <c r="F13" s="6">
        <v>37835</v>
      </c>
      <c r="G13" s="98"/>
      <c r="H13" s="6">
        <v>0</v>
      </c>
      <c r="I13" s="98"/>
      <c r="J13" s="6">
        <v>0</v>
      </c>
    </row>
    <row r="14" spans="1:10" ht="23.25" customHeight="1">
      <c r="A14" s="100" t="s">
        <v>318</v>
      </c>
      <c r="C14" s="98"/>
      <c r="D14" s="6">
        <v>42511</v>
      </c>
      <c r="E14" s="98"/>
      <c r="F14" s="6">
        <v>0</v>
      </c>
      <c r="G14" s="98"/>
      <c r="H14" s="6">
        <v>420036</v>
      </c>
      <c r="I14" s="98"/>
      <c r="J14" s="6">
        <v>0</v>
      </c>
    </row>
    <row r="15" spans="1:10" ht="23.25" customHeight="1">
      <c r="A15" s="93" t="s">
        <v>100</v>
      </c>
      <c r="C15" s="98"/>
      <c r="D15" s="106">
        <v>650909</v>
      </c>
      <c r="E15" s="98"/>
      <c r="F15" s="106">
        <v>654522</v>
      </c>
      <c r="G15" s="98"/>
      <c r="H15" s="6">
        <v>145899</v>
      </c>
      <c r="I15" s="98"/>
      <c r="J15" s="6">
        <v>79826</v>
      </c>
    </row>
    <row r="16" spans="1:10" s="73" customFormat="1" ht="23.25" customHeight="1">
      <c r="A16" s="92" t="s">
        <v>101</v>
      </c>
      <c r="B16" s="103"/>
      <c r="C16" s="84"/>
      <c r="D16" s="121">
        <f>SUM(D10:D15)</f>
        <v>148414825</v>
      </c>
      <c r="E16" s="84"/>
      <c r="F16" s="121">
        <f>SUM(F10:F15)</f>
        <v>148744217</v>
      </c>
      <c r="G16" s="84"/>
      <c r="H16" s="121">
        <f>SUM(H10:H15)</f>
        <v>11131126</v>
      </c>
      <c r="I16" s="84"/>
      <c r="J16" s="121">
        <f>SUM(J10:J15)</f>
        <v>18365590</v>
      </c>
    </row>
    <row r="17" spans="1:10" ht="10.4" customHeight="1">
      <c r="A17" s="161"/>
      <c r="B17" s="161"/>
      <c r="C17" s="98"/>
      <c r="D17" s="98"/>
      <c r="E17" s="98"/>
      <c r="F17" s="98"/>
      <c r="G17" s="98"/>
      <c r="H17" s="98"/>
      <c r="I17" s="98"/>
      <c r="J17" s="98"/>
    </row>
    <row r="18" spans="1:10" ht="22.75" customHeight="1">
      <c r="A18" s="97" t="s">
        <v>102</v>
      </c>
      <c r="C18" s="98"/>
      <c r="D18" s="98"/>
      <c r="E18" s="98"/>
      <c r="F18" s="98"/>
      <c r="G18" s="98"/>
      <c r="H18" s="98"/>
      <c r="I18" s="98"/>
      <c r="J18" s="98"/>
    </row>
    <row r="19" spans="1:10" ht="23.25" customHeight="1">
      <c r="A19" s="100" t="s">
        <v>103</v>
      </c>
      <c r="C19" s="98"/>
      <c r="D19" s="106">
        <v>125135226</v>
      </c>
      <c r="E19" s="98"/>
      <c r="F19" s="106">
        <v>118385371</v>
      </c>
      <c r="G19" s="98"/>
      <c r="H19" s="98">
        <v>4729475</v>
      </c>
      <c r="I19" s="98"/>
      <c r="J19" s="98">
        <v>5088592</v>
      </c>
    </row>
    <row r="20" spans="1:10" ht="23.25" customHeight="1">
      <c r="A20" s="100" t="s">
        <v>104</v>
      </c>
      <c r="C20" s="98"/>
      <c r="D20" s="106">
        <v>4256730</v>
      </c>
      <c r="E20" s="98"/>
      <c r="F20" s="106">
        <v>4747999</v>
      </c>
      <c r="G20" s="98"/>
      <c r="H20" s="98">
        <v>-108117</v>
      </c>
      <c r="I20" s="98"/>
      <c r="J20" s="98">
        <v>239724</v>
      </c>
    </row>
    <row r="21" spans="1:10" ht="23.25" customHeight="1">
      <c r="A21" s="93" t="s">
        <v>105</v>
      </c>
      <c r="C21" s="98"/>
      <c r="D21" s="106">
        <v>8240209</v>
      </c>
      <c r="E21" s="98"/>
      <c r="F21" s="106">
        <v>8293821</v>
      </c>
      <c r="G21" s="98"/>
      <c r="H21" s="98">
        <v>581408</v>
      </c>
      <c r="I21" s="98"/>
      <c r="J21" s="98">
        <v>604956</v>
      </c>
    </row>
    <row r="22" spans="1:10" ht="23.25" customHeight="1">
      <c r="A22" s="100" t="s">
        <v>295</v>
      </c>
      <c r="C22" s="98"/>
      <c r="E22" s="98"/>
      <c r="G22" s="98"/>
      <c r="H22" s="98"/>
      <c r="I22" s="98"/>
      <c r="J22" s="98"/>
    </row>
    <row r="23" spans="1:10" ht="23.25" customHeight="1">
      <c r="A23" s="100" t="s">
        <v>106</v>
      </c>
      <c r="C23" s="98"/>
      <c r="D23" s="23">
        <v>540489</v>
      </c>
      <c r="E23" s="98"/>
      <c r="F23" s="23">
        <v>432585</v>
      </c>
      <c r="G23" s="98"/>
      <c r="H23" s="6">
        <v>0</v>
      </c>
      <c r="I23" s="98"/>
      <c r="J23" s="6">
        <v>0</v>
      </c>
    </row>
    <row r="24" spans="1:10" ht="23.25" customHeight="1">
      <c r="A24" s="99" t="s">
        <v>107</v>
      </c>
      <c r="C24" s="98"/>
      <c r="D24" s="32">
        <v>0</v>
      </c>
      <c r="E24" s="98"/>
      <c r="F24" s="26">
        <v>222920</v>
      </c>
      <c r="G24" s="98"/>
      <c r="H24" s="6">
        <v>0</v>
      </c>
      <c r="I24" s="98"/>
      <c r="J24" s="6">
        <v>997985</v>
      </c>
    </row>
    <row r="25" spans="1:10" ht="23.25" customHeight="1">
      <c r="A25" s="100" t="s">
        <v>108</v>
      </c>
      <c r="C25" s="98"/>
      <c r="D25" s="6">
        <v>808584</v>
      </c>
      <c r="E25" s="98"/>
      <c r="F25" s="6">
        <v>788811</v>
      </c>
      <c r="G25" s="98"/>
      <c r="H25" s="6">
        <v>7750</v>
      </c>
      <c r="I25" s="98"/>
      <c r="J25" s="6">
        <v>6814</v>
      </c>
    </row>
    <row r="26" spans="1:10" ht="23.25" customHeight="1">
      <c r="A26" s="100" t="s">
        <v>109</v>
      </c>
      <c r="B26"/>
      <c r="D26" s="22">
        <v>4752225</v>
      </c>
      <c r="F26" s="22">
        <v>5226664</v>
      </c>
      <c r="G26" s="32"/>
      <c r="H26" s="30">
        <v>1678474</v>
      </c>
      <c r="I26" s="32"/>
      <c r="J26" s="30">
        <v>1677086</v>
      </c>
    </row>
    <row r="27" spans="1:10" s="73" customFormat="1" ht="23.25" customHeight="1">
      <c r="A27" s="92" t="s">
        <v>110</v>
      </c>
      <c r="B27" s="103"/>
      <c r="C27" s="84"/>
      <c r="D27" s="120">
        <f>SUM(D19:D26)</f>
        <v>143733463</v>
      </c>
      <c r="E27" s="84"/>
      <c r="F27" s="120">
        <f>SUM(F19:F26)</f>
        <v>138098171</v>
      </c>
      <c r="G27" s="84"/>
      <c r="H27" s="120">
        <f>SUM(H19:H26)</f>
        <v>6888990</v>
      </c>
      <c r="I27" s="84"/>
      <c r="J27" s="120">
        <f>SUM(J19:J26)</f>
        <v>8615157</v>
      </c>
    </row>
    <row r="28" spans="1:10" ht="8.9" customHeight="1">
      <c r="A28" s="61"/>
      <c r="B28" s="61"/>
      <c r="C28" s="98"/>
      <c r="D28" s="98"/>
      <c r="E28" s="98"/>
      <c r="F28" s="98"/>
      <c r="G28" s="98"/>
      <c r="H28" s="98"/>
      <c r="I28" s="98"/>
      <c r="J28" s="98"/>
    </row>
    <row r="29" spans="1:10" ht="23.15" customHeight="1">
      <c r="A29" s="100" t="s">
        <v>111</v>
      </c>
      <c r="C29" s="98"/>
      <c r="D29" s="98"/>
      <c r="F29" s="98"/>
    </row>
    <row r="30" spans="1:10" ht="23.15" customHeight="1">
      <c r="A30" s="100" t="s">
        <v>112</v>
      </c>
      <c r="C30" s="98"/>
      <c r="D30" s="137">
        <v>1218481</v>
      </c>
      <c r="E30" s="98"/>
      <c r="F30" s="137">
        <v>3587050</v>
      </c>
      <c r="G30" s="98"/>
      <c r="H30" s="7">
        <v>0</v>
      </c>
      <c r="I30" s="98"/>
      <c r="J30" s="7">
        <v>0</v>
      </c>
    </row>
    <row r="31" spans="1:10" ht="23.25" customHeight="1">
      <c r="A31" s="92" t="s">
        <v>268</v>
      </c>
      <c r="C31" s="98"/>
      <c r="D31" s="84">
        <f>D16-D27+D30</f>
        <v>5899843</v>
      </c>
      <c r="E31" s="98"/>
      <c r="F31" s="84">
        <f>F16-F27+F30</f>
        <v>14233096</v>
      </c>
      <c r="G31" s="84"/>
      <c r="H31" s="84">
        <f>H16-H27+H30</f>
        <v>4242136</v>
      </c>
      <c r="I31" s="84"/>
      <c r="J31" s="84">
        <f>J16-J27+J30</f>
        <v>9750433</v>
      </c>
    </row>
    <row r="32" spans="1:10" ht="23.25" customHeight="1">
      <c r="A32" s="100" t="s">
        <v>113</v>
      </c>
      <c r="C32" s="98"/>
      <c r="D32" s="3">
        <v>1358026</v>
      </c>
      <c r="E32" s="98"/>
      <c r="F32" s="3">
        <v>2854402</v>
      </c>
      <c r="G32" s="98"/>
      <c r="H32" s="27">
        <v>-3309</v>
      </c>
      <c r="I32" s="98"/>
      <c r="J32" s="27">
        <v>-14234</v>
      </c>
    </row>
    <row r="33" spans="1:10" ht="23.25" customHeight="1" thickBot="1">
      <c r="A33" s="92" t="s">
        <v>114</v>
      </c>
      <c r="C33" s="84"/>
      <c r="D33" s="138">
        <f>D31-D32</f>
        <v>4541817</v>
      </c>
      <c r="E33" s="84"/>
      <c r="F33" s="138">
        <f>F31-F32</f>
        <v>11378694</v>
      </c>
      <c r="G33" s="84"/>
      <c r="H33" s="138">
        <f>H31-H32</f>
        <v>4245445</v>
      </c>
      <c r="I33" s="84"/>
      <c r="J33" s="138">
        <f>J31-J32</f>
        <v>9764667</v>
      </c>
    </row>
    <row r="34" spans="1:10" ht="8.15" customHeight="1" thickTop="1">
      <c r="A34" s="92"/>
      <c r="C34" s="84"/>
      <c r="D34" s="84"/>
      <c r="E34" s="84"/>
      <c r="F34" s="84"/>
      <c r="G34" s="84"/>
      <c r="H34" s="84"/>
      <c r="I34" s="84"/>
      <c r="J34" s="84"/>
    </row>
    <row r="35" spans="1:10" ht="23.25" customHeight="1">
      <c r="A35" s="90" t="s">
        <v>0</v>
      </c>
      <c r="B35" s="108"/>
      <c r="C35" s="57"/>
      <c r="D35" s="57"/>
      <c r="E35" s="57"/>
      <c r="F35" s="57"/>
      <c r="G35" s="57"/>
      <c r="H35" s="57"/>
      <c r="I35" s="57"/>
      <c r="J35" s="57"/>
    </row>
    <row r="36" spans="1:10" ht="23.25" customHeight="1">
      <c r="A36" s="90" t="s">
        <v>92</v>
      </c>
      <c r="B36" s="108"/>
      <c r="C36" s="57"/>
      <c r="D36" s="57"/>
      <c r="E36" s="57"/>
      <c r="F36" s="57"/>
      <c r="G36" s="57"/>
      <c r="H36" s="57"/>
      <c r="I36" s="57"/>
      <c r="J36" s="57"/>
    </row>
    <row r="37" spans="1:10" ht="23.25" customHeight="1">
      <c r="A37" s="111"/>
      <c r="B37" s="111"/>
      <c r="C37" s="57"/>
      <c r="D37" s="57"/>
      <c r="E37" s="57"/>
      <c r="F37" s="57"/>
      <c r="G37" s="57"/>
      <c r="H37" s="57"/>
      <c r="I37" s="162" t="s">
        <v>2</v>
      </c>
      <c r="J37" s="162"/>
    </row>
    <row r="38" spans="1:10" ht="23.25" customHeight="1">
      <c r="C38" s="91"/>
      <c r="D38" s="160" t="s">
        <v>3</v>
      </c>
      <c r="E38" s="160"/>
      <c r="F38" s="160"/>
      <c r="G38" s="63"/>
      <c r="H38" s="160" t="s">
        <v>4</v>
      </c>
      <c r="I38" s="160"/>
      <c r="J38" s="160"/>
    </row>
    <row r="39" spans="1:10" ht="23.25" customHeight="1">
      <c r="C39" s="91"/>
      <c r="D39" s="163" t="s">
        <v>93</v>
      </c>
      <c r="E39" s="164"/>
      <c r="F39" s="164"/>
      <c r="G39" s="63"/>
      <c r="H39" s="163" t="s">
        <v>93</v>
      </c>
      <c r="I39" s="164"/>
      <c r="J39" s="164"/>
    </row>
    <row r="40" spans="1:10" ht="23.25" customHeight="1">
      <c r="C40" s="91"/>
      <c r="D40" s="163" t="s">
        <v>94</v>
      </c>
      <c r="E40" s="163"/>
      <c r="F40" s="163"/>
      <c r="G40" s="63"/>
      <c r="H40" s="163" t="s">
        <v>94</v>
      </c>
      <c r="I40" s="163"/>
      <c r="J40" s="163"/>
    </row>
    <row r="41" spans="1:10" ht="23.25" customHeight="1">
      <c r="B41" s="91" t="s">
        <v>7</v>
      </c>
      <c r="C41" s="94"/>
      <c r="D41" s="96">
        <v>2569</v>
      </c>
      <c r="E41" s="94"/>
      <c r="F41" s="96">
        <v>2568</v>
      </c>
      <c r="G41" s="68"/>
      <c r="H41" s="96">
        <v>2569</v>
      </c>
      <c r="I41" s="94"/>
      <c r="J41" s="96">
        <v>2568</v>
      </c>
    </row>
    <row r="42" spans="1:10" ht="23.25" customHeight="1">
      <c r="C42" s="94"/>
      <c r="D42" s="68"/>
      <c r="E42" s="94"/>
      <c r="F42" s="68"/>
      <c r="G42" s="68"/>
      <c r="H42" s="68"/>
      <c r="I42" s="94"/>
      <c r="J42" s="68"/>
    </row>
    <row r="43" spans="1:10" ht="23.25" customHeight="1">
      <c r="A43" s="92" t="s">
        <v>115</v>
      </c>
      <c r="C43" s="98"/>
      <c r="D43" s="98"/>
      <c r="E43" s="98"/>
      <c r="F43" s="98"/>
      <c r="G43" s="98"/>
      <c r="H43" s="98"/>
      <c r="I43" s="98"/>
      <c r="J43" s="98"/>
    </row>
    <row r="44" spans="1:10" ht="23.25" customHeight="1">
      <c r="A44" s="100" t="s">
        <v>116</v>
      </c>
      <c r="C44" s="98"/>
      <c r="D44" s="98">
        <v>4075964</v>
      </c>
      <c r="E44" s="98"/>
      <c r="F44" s="98">
        <v>10376538</v>
      </c>
      <c r="G44" s="98"/>
      <c r="H44" s="6">
        <v>4245445</v>
      </c>
      <c r="I44" s="58"/>
      <c r="J44" s="6">
        <v>9764667</v>
      </c>
    </row>
    <row r="45" spans="1:10" ht="23.25" customHeight="1">
      <c r="A45" s="100" t="s">
        <v>117</v>
      </c>
      <c r="C45" s="98"/>
      <c r="D45" s="119">
        <v>465853</v>
      </c>
      <c r="E45" s="98"/>
      <c r="F45" s="119">
        <v>1002156</v>
      </c>
      <c r="G45" s="98"/>
      <c r="H45" s="7">
        <v>0</v>
      </c>
      <c r="I45" s="98"/>
      <c r="J45" s="7">
        <v>0</v>
      </c>
    </row>
    <row r="46" spans="1:10" ht="23.25" customHeight="1" thickBot="1">
      <c r="A46" s="92" t="s">
        <v>114</v>
      </c>
      <c r="C46" s="84"/>
      <c r="D46" s="122">
        <f>SUM(D44,D45)</f>
        <v>4541817</v>
      </c>
      <c r="E46" s="84"/>
      <c r="F46" s="122">
        <f>SUM(F44,F45)</f>
        <v>11378694</v>
      </c>
      <c r="G46" s="84"/>
      <c r="H46" s="122">
        <f>SUM(H44,H45)</f>
        <v>4245445</v>
      </c>
      <c r="I46" s="84"/>
      <c r="J46" s="122">
        <f>SUM(J44,J45)</f>
        <v>9764667</v>
      </c>
    </row>
    <row r="47" spans="1:10" ht="23.25" customHeight="1" thickTop="1">
      <c r="A47" s="92"/>
      <c r="C47" s="84"/>
      <c r="D47" s="84"/>
      <c r="E47" s="84"/>
      <c r="F47" s="84"/>
      <c r="G47" s="84"/>
      <c r="H47" s="84"/>
      <c r="I47" s="84"/>
      <c r="J47" s="84"/>
    </row>
    <row r="48" spans="1:10" ht="23.25" customHeight="1">
      <c r="A48" s="139" t="s">
        <v>118</v>
      </c>
      <c r="C48" s="84"/>
      <c r="D48" s="84"/>
      <c r="E48" s="84"/>
      <c r="F48" s="84"/>
      <c r="G48" s="84"/>
      <c r="H48" s="84"/>
      <c r="I48" s="84"/>
      <c r="J48" s="84"/>
    </row>
    <row r="49" spans="1:10" s="89" customFormat="1" ht="23.15" customHeight="1" thickBot="1">
      <c r="A49" s="139" t="s">
        <v>119</v>
      </c>
      <c r="B49" s="131">
        <v>9</v>
      </c>
      <c r="C49" s="140"/>
      <c r="D49" s="141">
        <v>0.5</v>
      </c>
      <c r="E49" s="140"/>
      <c r="F49" s="141">
        <v>1.31</v>
      </c>
      <c r="G49" s="140"/>
      <c r="H49" s="141">
        <v>0.49</v>
      </c>
      <c r="I49" s="140"/>
      <c r="J49" s="141">
        <v>1.1499999999999999</v>
      </c>
    </row>
    <row r="50" spans="1:10" ht="23.25" customHeight="1" thickTop="1">
      <c r="A50" s="92"/>
      <c r="C50" s="98"/>
      <c r="D50" s="142"/>
      <c r="E50" s="98"/>
      <c r="F50" s="142"/>
      <c r="G50" s="98"/>
      <c r="H50" s="142"/>
      <c r="I50" s="98"/>
      <c r="J50" s="142"/>
    </row>
    <row r="51" spans="1:10" ht="23.25" customHeight="1">
      <c r="A51" s="90" t="s">
        <v>0</v>
      </c>
      <c r="B51" s="108"/>
      <c r="C51" s="57"/>
      <c r="D51" s="57"/>
      <c r="E51" s="57"/>
      <c r="F51" s="57"/>
      <c r="G51" s="57"/>
      <c r="H51" s="57"/>
      <c r="I51" s="57"/>
      <c r="J51" s="57"/>
    </row>
    <row r="52" spans="1:10" ht="23.25" customHeight="1">
      <c r="A52" s="90" t="s">
        <v>120</v>
      </c>
      <c r="B52" s="108"/>
      <c r="C52" s="57"/>
      <c r="D52" s="57"/>
      <c r="E52" s="57"/>
      <c r="F52" s="57"/>
      <c r="G52" s="57"/>
      <c r="H52" s="57"/>
      <c r="I52" s="57"/>
      <c r="J52" s="57"/>
    </row>
    <row r="53" spans="1:10" ht="21.75" customHeight="1">
      <c r="A53" s="111"/>
      <c r="B53" s="111"/>
      <c r="C53" s="57"/>
      <c r="D53" s="57"/>
      <c r="E53" s="57"/>
      <c r="F53" s="57"/>
      <c r="G53" s="57"/>
      <c r="H53" s="57"/>
      <c r="I53" s="162" t="s">
        <v>2</v>
      </c>
      <c r="J53" s="162"/>
    </row>
    <row r="54" spans="1:10" ht="21.75" customHeight="1">
      <c r="C54" s="91"/>
      <c r="D54" s="160" t="s">
        <v>3</v>
      </c>
      <c r="E54" s="160"/>
      <c r="F54" s="160"/>
      <c r="G54" s="63"/>
      <c r="H54" s="160" t="s">
        <v>4</v>
      </c>
      <c r="I54" s="160"/>
      <c r="J54" s="160"/>
    </row>
    <row r="55" spans="1:10" ht="25.5" customHeight="1">
      <c r="C55" s="91"/>
      <c r="D55" s="163" t="s">
        <v>93</v>
      </c>
      <c r="E55" s="164"/>
      <c r="F55" s="164"/>
      <c r="G55" s="63"/>
      <c r="H55" s="163" t="s">
        <v>93</v>
      </c>
      <c r="I55" s="164"/>
      <c r="J55" s="164"/>
    </row>
    <row r="56" spans="1:10" ht="21.75" customHeight="1">
      <c r="C56" s="91"/>
      <c r="D56" s="163" t="s">
        <v>94</v>
      </c>
      <c r="E56" s="163"/>
      <c r="F56" s="163"/>
      <c r="G56" s="63"/>
      <c r="H56" s="163" t="s">
        <v>94</v>
      </c>
      <c r="I56" s="163"/>
      <c r="J56" s="163"/>
    </row>
    <row r="57" spans="1:10" ht="21.75" customHeight="1">
      <c r="C57" s="94"/>
      <c r="D57" s="96">
        <v>2569</v>
      </c>
      <c r="E57" s="94"/>
      <c r="F57" s="96">
        <v>2568</v>
      </c>
      <c r="G57" s="68"/>
      <c r="H57" s="96">
        <v>2569</v>
      </c>
      <c r="I57" s="94"/>
      <c r="J57" s="96">
        <v>2568</v>
      </c>
    </row>
    <row r="58" spans="1:10" ht="21.75" customHeight="1">
      <c r="D58" s="68"/>
      <c r="E58" s="94"/>
      <c r="F58" s="68"/>
      <c r="G58" s="68"/>
      <c r="H58" s="68"/>
      <c r="I58" s="94"/>
      <c r="J58" s="68"/>
    </row>
    <row r="59" spans="1:10" ht="21.65" customHeight="1">
      <c r="A59" s="92" t="s">
        <v>114</v>
      </c>
      <c r="D59" s="84">
        <f>D46</f>
        <v>4541817</v>
      </c>
      <c r="E59" s="73"/>
      <c r="F59" s="84">
        <f>F46</f>
        <v>11378694</v>
      </c>
      <c r="G59" s="84"/>
      <c r="H59" s="84">
        <f>H46</f>
        <v>4245445</v>
      </c>
      <c r="I59" s="73"/>
      <c r="J59" s="84">
        <f>J46</f>
        <v>9764667</v>
      </c>
    </row>
    <row r="60" spans="1:10" ht="8.15" customHeight="1"/>
    <row r="61" spans="1:10" ht="21.75" customHeight="1">
      <c r="A61" s="92" t="s">
        <v>121</v>
      </c>
    </row>
    <row r="62" spans="1:10" ht="21.75" customHeight="1">
      <c r="A62" s="97" t="s">
        <v>122</v>
      </c>
    </row>
    <row r="63" spans="1:10" ht="21.75" customHeight="1">
      <c r="A63" s="97" t="s">
        <v>123</v>
      </c>
    </row>
    <row r="64" spans="1:10" ht="21.75" customHeight="1">
      <c r="A64" s="100" t="s">
        <v>124</v>
      </c>
      <c r="D64" s="4">
        <v>4262826</v>
      </c>
      <c r="F64" s="4">
        <v>-2897951</v>
      </c>
      <c r="H64" s="6">
        <v>0</v>
      </c>
      <c r="J64" s="6">
        <v>0</v>
      </c>
    </row>
    <row r="65" spans="1:10" ht="21.75" customHeight="1">
      <c r="A65" s="100" t="s">
        <v>313</v>
      </c>
      <c r="D65" s="4">
        <v>-78563</v>
      </c>
      <c r="F65" s="6">
        <v>-867414</v>
      </c>
      <c r="H65" s="6">
        <v>-4465</v>
      </c>
      <c r="J65" s="6">
        <v>-80636</v>
      </c>
    </row>
    <row r="66" spans="1:10" ht="21.75" customHeight="1">
      <c r="A66" s="100" t="s">
        <v>327</v>
      </c>
      <c r="D66" s="4"/>
      <c r="F66" s="4"/>
      <c r="H66" s="6"/>
      <c r="J66" s="6"/>
    </row>
    <row r="67" spans="1:10" ht="21.75" customHeight="1">
      <c r="A67" s="100" t="s">
        <v>112</v>
      </c>
      <c r="D67" s="4">
        <v>2380550</v>
      </c>
      <c r="F67" s="4">
        <v>-2129088</v>
      </c>
      <c r="H67" s="6">
        <v>0</v>
      </c>
      <c r="J67" s="6">
        <v>0</v>
      </c>
    </row>
    <row r="68" spans="1:10" ht="21.75" customHeight="1">
      <c r="A68" s="100" t="s">
        <v>125</v>
      </c>
      <c r="D68" s="1"/>
      <c r="F68" s="1"/>
      <c r="H68" s="6"/>
      <c r="J68" s="6"/>
    </row>
    <row r="69" spans="1:10" ht="21.75" customHeight="1">
      <c r="A69" s="100" t="s">
        <v>126</v>
      </c>
      <c r="D69" s="3">
        <v>5341</v>
      </c>
      <c r="F69" s="3">
        <v>178787</v>
      </c>
      <c r="H69" s="7">
        <v>892</v>
      </c>
      <c r="J69" s="7">
        <v>16127</v>
      </c>
    </row>
    <row r="70" spans="1:10" ht="21.75" customHeight="1">
      <c r="A70" s="92" t="s">
        <v>127</v>
      </c>
      <c r="B70" s="61"/>
    </row>
    <row r="71" spans="1:10" ht="21.75" customHeight="1">
      <c r="A71" s="92" t="s">
        <v>128</v>
      </c>
      <c r="D71" s="28">
        <f>SUM(D64:D69)</f>
        <v>6570154</v>
      </c>
      <c r="F71" s="28">
        <f>SUM(F64:F69)</f>
        <v>-5715666</v>
      </c>
      <c r="H71" s="24">
        <f>SUM(H64:H69)</f>
        <v>-3573</v>
      </c>
      <c r="I71" s="73"/>
      <c r="J71" s="24">
        <f>SUM(J64:J69)</f>
        <v>-64509</v>
      </c>
    </row>
    <row r="72" spans="1:10" ht="8.15" customHeight="1">
      <c r="A72" s="61"/>
    </row>
    <row r="73" spans="1:10" ht="21.75" customHeight="1">
      <c r="A73" s="97" t="s">
        <v>129</v>
      </c>
    </row>
    <row r="74" spans="1:10" ht="21.75" customHeight="1">
      <c r="A74" s="97" t="s">
        <v>123</v>
      </c>
    </row>
    <row r="75" spans="1:10" ht="21.75" customHeight="1">
      <c r="A75" s="100" t="s">
        <v>296</v>
      </c>
    </row>
    <row r="76" spans="1:10" ht="21.75" customHeight="1">
      <c r="A76" s="100" t="s">
        <v>130</v>
      </c>
    </row>
    <row r="77" spans="1:10" ht="21.75" customHeight="1">
      <c r="A77" s="100" t="s">
        <v>131</v>
      </c>
      <c r="D77" s="6">
        <v>-2164672</v>
      </c>
      <c r="F77" s="6">
        <v>-381138</v>
      </c>
      <c r="H77" s="6">
        <v>-1358539</v>
      </c>
      <c r="J77" s="6">
        <v>-51000</v>
      </c>
    </row>
    <row r="78" spans="1:10" ht="21.75" customHeight="1">
      <c r="A78" s="100" t="s">
        <v>297</v>
      </c>
      <c r="D78" s="6">
        <v>16356</v>
      </c>
      <c r="F78" s="6">
        <v>6731</v>
      </c>
      <c r="H78" s="6">
        <v>0</v>
      </c>
      <c r="J78" s="6">
        <v>0</v>
      </c>
    </row>
    <row r="79" spans="1:10" ht="21.75" customHeight="1">
      <c r="A79" s="100" t="s">
        <v>298</v>
      </c>
    </row>
    <row r="80" spans="1:10" ht="21.75" customHeight="1">
      <c r="A80" s="100" t="s">
        <v>132</v>
      </c>
      <c r="D80" s="1">
        <v>-156158</v>
      </c>
      <c r="F80" s="1">
        <v>-296148</v>
      </c>
      <c r="H80" s="6">
        <v>-39329</v>
      </c>
      <c r="J80" s="6">
        <v>-67739</v>
      </c>
    </row>
    <row r="81" spans="1:10" ht="21.75" customHeight="1">
      <c r="A81" s="100" t="s">
        <v>327</v>
      </c>
      <c r="D81" s="1"/>
      <c r="F81" s="1"/>
      <c r="H81" s="6"/>
      <c r="J81" s="6"/>
    </row>
    <row r="82" spans="1:10" ht="21.75" customHeight="1">
      <c r="A82" s="100" t="s">
        <v>133</v>
      </c>
      <c r="D82" s="1">
        <v>5846</v>
      </c>
      <c r="F82" s="1">
        <v>-72225</v>
      </c>
      <c r="H82" s="6">
        <v>0</v>
      </c>
      <c r="J82" s="6">
        <v>0</v>
      </c>
    </row>
    <row r="83" spans="1:10" ht="21.75" customHeight="1">
      <c r="A83" s="100" t="s">
        <v>134</v>
      </c>
      <c r="D83" s="1"/>
      <c r="F83" s="1"/>
      <c r="H83" s="6"/>
      <c r="J83" s="6"/>
    </row>
    <row r="84" spans="1:10" ht="21.75" customHeight="1">
      <c r="A84" s="100" t="s">
        <v>126</v>
      </c>
      <c r="D84" s="3">
        <v>395001</v>
      </c>
      <c r="F84" s="3">
        <v>189624</v>
      </c>
      <c r="H84" s="7">
        <v>279574</v>
      </c>
      <c r="I84" s="6"/>
      <c r="J84" s="7">
        <v>23748</v>
      </c>
    </row>
    <row r="85" spans="1:10" ht="21.75" customHeight="1">
      <c r="A85" s="73" t="s">
        <v>135</v>
      </c>
      <c r="B85" s="61"/>
    </row>
    <row r="86" spans="1:10" ht="21.75" customHeight="1">
      <c r="A86" s="92" t="s">
        <v>128</v>
      </c>
      <c r="D86" s="28">
        <f>SUM(D73:D84)</f>
        <v>-1903627</v>
      </c>
      <c r="F86" s="28">
        <f>SUM(F73:F84)</f>
        <v>-553156</v>
      </c>
      <c r="H86" s="28">
        <f>SUM(H73:H84)</f>
        <v>-1118294</v>
      </c>
      <c r="I86" s="73"/>
      <c r="J86" s="28">
        <f>SUM(J73:J84)</f>
        <v>-94991</v>
      </c>
    </row>
    <row r="87" spans="1:10" ht="21.75" customHeight="1">
      <c r="A87" s="124" t="s">
        <v>136</v>
      </c>
      <c r="D87" s="29"/>
      <c r="F87" s="29"/>
      <c r="H87" s="29"/>
      <c r="J87" s="29"/>
    </row>
    <row r="88" spans="1:10" ht="21.75" customHeight="1">
      <c r="A88" s="124" t="s">
        <v>137</v>
      </c>
      <c r="D88" s="28">
        <f>SUM(D71,D86)</f>
        <v>4666527</v>
      </c>
      <c r="F88" s="28">
        <f>SUM(F71,F86)</f>
        <v>-6268822</v>
      </c>
      <c r="H88" s="56">
        <f>SUM(H71,H86)</f>
        <v>-1121867</v>
      </c>
      <c r="I88" s="73"/>
      <c r="J88" s="56">
        <f>SUM(J71,J86)</f>
        <v>-159500</v>
      </c>
    </row>
    <row r="89" spans="1:10" ht="21.75" customHeight="1" thickBot="1">
      <c r="A89" s="124" t="s">
        <v>138</v>
      </c>
      <c r="D89" s="33">
        <f>SUM(D59,D88)</f>
        <v>9208344</v>
      </c>
      <c r="F89" s="33">
        <f>SUM(F59,F88)</f>
        <v>5109872</v>
      </c>
      <c r="H89" s="33">
        <f>SUM(H59,H88)</f>
        <v>3123578</v>
      </c>
      <c r="J89" s="33">
        <f>SUM(J59,J88)</f>
        <v>9605167</v>
      </c>
    </row>
    <row r="90" spans="1:10" ht="21.65" customHeight="1" thickTop="1">
      <c r="A90" s="124"/>
      <c r="D90" s="53"/>
      <c r="F90" s="53"/>
      <c r="H90" s="53"/>
      <c r="J90" s="53"/>
    </row>
    <row r="91" spans="1:10" ht="23.25" customHeight="1">
      <c r="A91" s="90" t="s">
        <v>0</v>
      </c>
      <c r="B91" s="108"/>
      <c r="C91" s="57"/>
      <c r="D91" s="57"/>
      <c r="E91" s="57"/>
      <c r="F91" s="57"/>
      <c r="G91" s="57"/>
      <c r="H91" s="57"/>
      <c r="I91" s="57"/>
      <c r="J91" s="57"/>
    </row>
    <row r="92" spans="1:10" ht="23.25" customHeight="1">
      <c r="A92" s="90" t="s">
        <v>120</v>
      </c>
      <c r="B92" s="108"/>
      <c r="C92" s="57"/>
      <c r="D92" s="57"/>
      <c r="E92" s="57"/>
      <c r="F92" s="57"/>
      <c r="G92" s="57"/>
      <c r="H92" s="57"/>
      <c r="I92" s="57"/>
      <c r="J92" s="57"/>
    </row>
    <row r="93" spans="1:10" ht="21.75" customHeight="1">
      <c r="A93" s="111"/>
      <c r="B93" s="111"/>
      <c r="C93" s="57"/>
      <c r="D93" s="57"/>
      <c r="E93" s="57"/>
      <c r="F93" s="57"/>
      <c r="G93" s="57"/>
      <c r="H93" s="57"/>
      <c r="I93" s="162" t="s">
        <v>2</v>
      </c>
      <c r="J93" s="162"/>
    </row>
    <row r="94" spans="1:10" ht="21.75" customHeight="1">
      <c r="C94" s="91"/>
      <c r="D94" s="160" t="s">
        <v>3</v>
      </c>
      <c r="E94" s="160"/>
      <c r="F94" s="160"/>
      <c r="G94" s="63"/>
      <c r="H94" s="160" t="s">
        <v>4</v>
      </c>
      <c r="I94" s="160"/>
      <c r="J94" s="160"/>
    </row>
    <row r="95" spans="1:10" ht="27" customHeight="1">
      <c r="C95" s="91"/>
      <c r="D95" s="163" t="s">
        <v>93</v>
      </c>
      <c r="E95" s="164"/>
      <c r="F95" s="164"/>
      <c r="G95" s="63"/>
      <c r="H95" s="163" t="s">
        <v>93</v>
      </c>
      <c r="I95" s="164"/>
      <c r="J95" s="164"/>
    </row>
    <row r="96" spans="1:10" ht="21.75" customHeight="1">
      <c r="C96" s="91"/>
      <c r="D96" s="163" t="s">
        <v>94</v>
      </c>
      <c r="E96" s="163"/>
      <c r="F96" s="163"/>
      <c r="G96" s="63"/>
      <c r="H96" s="163" t="s">
        <v>94</v>
      </c>
      <c r="I96" s="163"/>
      <c r="J96" s="163"/>
    </row>
    <row r="97" spans="1:10" ht="22.5" customHeight="1">
      <c r="C97" s="94"/>
      <c r="D97" s="96">
        <v>2569</v>
      </c>
      <c r="E97" s="94"/>
      <c r="F97" s="96">
        <v>2568</v>
      </c>
      <c r="G97" s="68"/>
      <c r="H97" s="96">
        <v>2569</v>
      </c>
      <c r="I97" s="94"/>
      <c r="J97" s="96">
        <v>2568</v>
      </c>
    </row>
    <row r="98" spans="1:10" ht="22.5" customHeight="1">
      <c r="D98" s="68"/>
      <c r="E98" s="94"/>
      <c r="F98" s="68"/>
      <c r="G98" s="68"/>
      <c r="H98" s="68"/>
      <c r="I98" s="94"/>
      <c r="J98" s="68"/>
    </row>
    <row r="99" spans="1:10" ht="22.5" customHeight="1">
      <c r="A99" s="92" t="s">
        <v>139</v>
      </c>
      <c r="D99"/>
    </row>
    <row r="100" spans="1:10" ht="22.5" customHeight="1">
      <c r="A100" s="100" t="s">
        <v>116</v>
      </c>
      <c r="D100" s="65">
        <v>8257315</v>
      </c>
      <c r="F100" s="65">
        <v>3215975</v>
      </c>
      <c r="H100" s="6">
        <v>3123578</v>
      </c>
      <c r="I100" s="65"/>
      <c r="J100" s="65">
        <v>9605167</v>
      </c>
    </row>
    <row r="101" spans="1:10" ht="22.5" customHeight="1">
      <c r="A101" s="100" t="s">
        <v>117</v>
      </c>
      <c r="D101" s="1">
        <v>951029</v>
      </c>
      <c r="F101" s="1">
        <v>1893897</v>
      </c>
      <c r="H101" s="7">
        <v>0</v>
      </c>
      <c r="J101" s="7">
        <v>0</v>
      </c>
    </row>
    <row r="102" spans="1:10" ht="22.5" customHeight="1" thickBot="1">
      <c r="A102" s="124" t="s">
        <v>138</v>
      </c>
      <c r="D102" s="33">
        <f>SUM(D100:D101)</f>
        <v>9208344</v>
      </c>
      <c r="E102" s="73"/>
      <c r="F102" s="33">
        <f>SUM(F100:F101)</f>
        <v>5109872</v>
      </c>
      <c r="G102" s="87"/>
      <c r="H102" s="33">
        <f>SUM(H100:H101)</f>
        <v>3123578</v>
      </c>
      <c r="I102" s="87"/>
      <c r="J102" s="33">
        <f>SUM(J100:J101)</f>
        <v>9605167</v>
      </c>
    </row>
    <row r="103" spans="1:10" ht="23.25" customHeight="1" thickTop="1">
      <c r="D103" s="65"/>
      <c r="F103" s="65"/>
      <c r="G103" s="65"/>
      <c r="H103" s="65"/>
      <c r="J103" s="65"/>
    </row>
    <row r="104" spans="1:10" ht="23.25" customHeight="1">
      <c r="A104" s="90" t="s">
        <v>0</v>
      </c>
      <c r="B104" s="108"/>
      <c r="C104" s="57"/>
      <c r="D104" s="57"/>
      <c r="E104" s="57"/>
      <c r="F104" s="57"/>
      <c r="G104" s="57"/>
      <c r="H104" s="57"/>
      <c r="I104" s="57"/>
      <c r="J104" s="57"/>
    </row>
    <row r="105" spans="1:10" ht="23.25" customHeight="1">
      <c r="A105" s="90" t="s">
        <v>92</v>
      </c>
      <c r="B105" s="108"/>
      <c r="C105" s="57"/>
      <c r="D105" s="57"/>
      <c r="E105" s="57"/>
      <c r="F105" s="57"/>
      <c r="G105" s="57"/>
      <c r="H105" s="57"/>
      <c r="I105" s="57"/>
      <c r="J105" s="57"/>
    </row>
    <row r="106" spans="1:10" ht="23.25" customHeight="1">
      <c r="A106" s="111"/>
      <c r="B106" s="111"/>
      <c r="C106" s="57"/>
      <c r="D106" s="57"/>
      <c r="E106" s="57"/>
      <c r="F106" s="57"/>
      <c r="G106" s="57"/>
      <c r="H106" s="57"/>
      <c r="I106" s="162" t="s">
        <v>2</v>
      </c>
      <c r="J106" s="162"/>
    </row>
    <row r="107" spans="1:10" ht="23.25" customHeight="1">
      <c r="C107" s="91"/>
      <c r="D107" s="160" t="s">
        <v>3</v>
      </c>
      <c r="E107" s="160"/>
      <c r="F107" s="160"/>
      <c r="G107" s="63"/>
      <c r="H107" s="160" t="s">
        <v>4</v>
      </c>
      <c r="I107" s="160"/>
      <c r="J107" s="160"/>
    </row>
    <row r="108" spans="1:10" ht="23.25" customHeight="1">
      <c r="C108" s="91"/>
      <c r="D108" s="165" t="s">
        <v>140</v>
      </c>
      <c r="E108" s="165"/>
      <c r="F108" s="165"/>
      <c r="G108" s="63"/>
      <c r="H108" s="165" t="s">
        <v>140</v>
      </c>
      <c r="I108" s="165"/>
      <c r="J108" s="165"/>
    </row>
    <row r="109" spans="1:10" ht="23.25" customHeight="1">
      <c r="C109" s="91"/>
      <c r="D109" s="163" t="s">
        <v>94</v>
      </c>
      <c r="E109" s="163"/>
      <c r="F109" s="163"/>
      <c r="G109" s="63"/>
      <c r="H109" s="163" t="s">
        <v>94</v>
      </c>
      <c r="I109" s="163"/>
      <c r="J109" s="163"/>
    </row>
    <row r="110" spans="1:10" ht="23.25" customHeight="1">
      <c r="B110" s="91" t="s">
        <v>7</v>
      </c>
      <c r="C110" s="94"/>
      <c r="D110" s="96">
        <v>2569</v>
      </c>
      <c r="E110" s="94"/>
      <c r="F110" s="96">
        <v>2568</v>
      </c>
      <c r="G110" s="68"/>
      <c r="H110" s="96">
        <v>2569</v>
      </c>
      <c r="I110" s="94"/>
      <c r="J110" s="96">
        <v>2568</v>
      </c>
    </row>
    <row r="111" spans="1:10" ht="23.25" customHeight="1">
      <c r="C111" s="94"/>
      <c r="D111" s="68"/>
      <c r="E111" s="94"/>
      <c r="F111" s="68"/>
      <c r="G111" s="68"/>
      <c r="H111" s="68"/>
      <c r="I111" s="94"/>
      <c r="J111" s="68"/>
    </row>
    <row r="112" spans="1:10" ht="23.25" customHeight="1">
      <c r="A112" s="97" t="s">
        <v>95</v>
      </c>
      <c r="C112" s="98"/>
      <c r="D112" s="98"/>
      <c r="E112" s="98"/>
      <c r="F112" s="98"/>
      <c r="G112" s="98"/>
      <c r="H112" s="98"/>
      <c r="I112" s="98"/>
      <c r="J112" s="98"/>
    </row>
    <row r="113" spans="1:10" ht="23.25" customHeight="1">
      <c r="A113" s="93" t="s">
        <v>96</v>
      </c>
      <c r="B113" s="91">
        <v>8</v>
      </c>
      <c r="C113" s="98"/>
      <c r="D113" s="106">
        <v>283883222</v>
      </c>
      <c r="E113" s="98"/>
      <c r="F113" s="106">
        <v>291769852</v>
      </c>
      <c r="G113" s="98"/>
      <c r="H113" s="98">
        <v>10802797</v>
      </c>
      <c r="I113" s="98"/>
      <c r="J113" s="98">
        <v>10907207</v>
      </c>
    </row>
    <row r="114" spans="1:10" ht="23.25" customHeight="1">
      <c r="A114" s="100" t="s">
        <v>97</v>
      </c>
      <c r="C114" s="98"/>
      <c r="D114" s="106">
        <v>652855</v>
      </c>
      <c r="E114" s="98"/>
      <c r="F114" s="106">
        <v>779705</v>
      </c>
      <c r="G114" s="98"/>
      <c r="H114" s="1">
        <v>986111</v>
      </c>
      <c r="I114" s="98"/>
      <c r="J114" s="1">
        <v>770021</v>
      </c>
    </row>
    <row r="115" spans="1:10" ht="23.25" customHeight="1">
      <c r="A115" s="101" t="s">
        <v>98</v>
      </c>
      <c r="C115" s="98"/>
      <c r="D115" s="6">
        <v>208148</v>
      </c>
      <c r="E115" s="98"/>
      <c r="F115" s="6">
        <v>16540</v>
      </c>
      <c r="G115" s="98"/>
      <c r="H115" s="6">
        <v>4560233</v>
      </c>
      <c r="I115" s="98"/>
      <c r="J115" s="6">
        <v>12107177</v>
      </c>
    </row>
    <row r="116" spans="1:10" ht="23.25" customHeight="1">
      <c r="A116" s="100" t="s">
        <v>99</v>
      </c>
      <c r="C116" s="98"/>
      <c r="D116" s="6">
        <v>0</v>
      </c>
      <c r="E116" s="98"/>
      <c r="F116" s="6">
        <v>39027</v>
      </c>
      <c r="G116" s="98"/>
      <c r="H116" s="6">
        <v>0</v>
      </c>
      <c r="I116" s="98"/>
      <c r="J116" s="6">
        <v>0</v>
      </c>
    </row>
    <row r="117" spans="1:10" ht="23.25" customHeight="1">
      <c r="A117" s="100" t="s">
        <v>318</v>
      </c>
      <c r="C117" s="98"/>
      <c r="D117" s="6">
        <v>70370</v>
      </c>
      <c r="E117" s="98"/>
      <c r="F117" s="6">
        <v>0</v>
      </c>
      <c r="G117" s="98"/>
      <c r="H117" s="6">
        <v>1641477</v>
      </c>
      <c r="I117" s="98"/>
      <c r="J117" s="6">
        <v>0</v>
      </c>
    </row>
    <row r="118" spans="1:10" ht="23.25" customHeight="1">
      <c r="A118" s="93" t="s">
        <v>100</v>
      </c>
      <c r="C118" s="98"/>
      <c r="D118" s="106">
        <v>1250863</v>
      </c>
      <c r="E118" s="98"/>
      <c r="F118" s="106">
        <v>1446707</v>
      </c>
      <c r="G118" s="98"/>
      <c r="H118" s="6">
        <v>222641</v>
      </c>
      <c r="I118" s="98"/>
      <c r="J118" s="6">
        <v>145509</v>
      </c>
    </row>
    <row r="119" spans="1:10" ht="23.25" customHeight="1">
      <c r="A119" s="92" t="s">
        <v>101</v>
      </c>
      <c r="B119" s="103"/>
      <c r="C119" s="84"/>
      <c r="D119" s="121">
        <f>SUM(D113:D118)</f>
        <v>286065458</v>
      </c>
      <c r="E119" s="84"/>
      <c r="F119" s="121">
        <f>SUM(F113:F118)</f>
        <v>294051831</v>
      </c>
      <c r="G119" s="84"/>
      <c r="H119" s="121">
        <f>SUM(H113:H118)</f>
        <v>18213259</v>
      </c>
      <c r="I119" s="84"/>
      <c r="J119" s="121">
        <f>SUM(J113:J118)</f>
        <v>23929914</v>
      </c>
    </row>
    <row r="120" spans="1:10" ht="23.25" customHeight="1">
      <c r="A120" s="161"/>
      <c r="B120" s="161"/>
      <c r="C120" s="98"/>
      <c r="D120" s="98"/>
      <c r="E120" s="98"/>
      <c r="F120" s="98"/>
      <c r="G120" s="98"/>
      <c r="H120" s="98"/>
      <c r="I120" s="98"/>
      <c r="J120" s="98"/>
    </row>
    <row r="121" spans="1:10" ht="23.25" customHeight="1">
      <c r="A121" s="97" t="s">
        <v>102</v>
      </c>
      <c r="C121" s="98"/>
      <c r="D121" s="98"/>
      <c r="E121" s="98"/>
      <c r="F121" s="98"/>
      <c r="G121" s="98"/>
      <c r="H121" s="98"/>
      <c r="I121" s="98"/>
      <c r="J121" s="98"/>
    </row>
    <row r="122" spans="1:10" ht="23.25" customHeight="1">
      <c r="A122" s="100" t="s">
        <v>103</v>
      </c>
      <c r="C122" s="98"/>
      <c r="D122" s="106">
        <v>240543280</v>
      </c>
      <c r="E122" s="98"/>
      <c r="F122" s="106">
        <v>236115278</v>
      </c>
      <c r="G122" s="98"/>
      <c r="H122" s="98">
        <v>9006579</v>
      </c>
      <c r="I122" s="98"/>
      <c r="J122" s="98">
        <v>9727473</v>
      </c>
    </row>
    <row r="123" spans="1:10" ht="23.25" customHeight="1">
      <c r="A123" s="100" t="s">
        <v>104</v>
      </c>
      <c r="C123" s="98"/>
      <c r="D123" s="106">
        <v>8433709</v>
      </c>
      <c r="E123" s="98"/>
      <c r="F123" s="106">
        <v>8918097</v>
      </c>
      <c r="G123" s="98"/>
      <c r="H123" s="98">
        <v>82938</v>
      </c>
      <c r="I123" s="98"/>
      <c r="J123" s="98">
        <v>447585</v>
      </c>
    </row>
    <row r="124" spans="1:10" ht="23.25" customHeight="1">
      <c r="A124" s="93" t="s">
        <v>105</v>
      </c>
      <c r="C124" s="98"/>
      <c r="D124" s="106">
        <v>15931520</v>
      </c>
      <c r="E124" s="98"/>
      <c r="F124" s="106">
        <v>16364863</v>
      </c>
      <c r="G124" s="98"/>
      <c r="H124" s="98">
        <v>1159192</v>
      </c>
      <c r="I124" s="98"/>
      <c r="J124" s="98">
        <v>1237498</v>
      </c>
    </row>
    <row r="125" spans="1:10" ht="23.25" customHeight="1">
      <c r="A125" s="100" t="s">
        <v>295</v>
      </c>
      <c r="C125" s="98"/>
      <c r="E125" s="98"/>
      <c r="G125" s="98"/>
      <c r="H125" s="98"/>
      <c r="I125" s="98"/>
      <c r="J125" s="98"/>
    </row>
    <row r="126" spans="1:10" ht="23.25" customHeight="1">
      <c r="A126" s="100" t="s">
        <v>106</v>
      </c>
      <c r="C126" s="98"/>
      <c r="D126" s="23">
        <v>10902</v>
      </c>
      <c r="E126" s="98"/>
      <c r="F126" s="23">
        <v>394670</v>
      </c>
      <c r="G126" s="98"/>
      <c r="H126" s="6">
        <v>0</v>
      </c>
      <c r="I126" s="98"/>
      <c r="J126" s="6">
        <v>0</v>
      </c>
    </row>
    <row r="127" spans="1:10" ht="23.25" customHeight="1">
      <c r="A127" s="99" t="s">
        <v>107</v>
      </c>
      <c r="C127" s="98"/>
      <c r="D127" s="32">
        <v>0</v>
      </c>
      <c r="E127" s="98"/>
      <c r="F127" s="26">
        <v>63560</v>
      </c>
      <c r="G127" s="98"/>
      <c r="H127" s="6">
        <v>0</v>
      </c>
      <c r="I127" s="98"/>
      <c r="J127" s="6">
        <v>1035025</v>
      </c>
    </row>
    <row r="128" spans="1:10" ht="23.25" customHeight="1">
      <c r="A128" s="100" t="s">
        <v>108</v>
      </c>
      <c r="C128" s="98"/>
      <c r="D128" s="6">
        <v>1555891</v>
      </c>
      <c r="E128" s="98"/>
      <c r="F128" s="6">
        <v>1569767</v>
      </c>
      <c r="G128" s="98"/>
      <c r="H128" s="6">
        <v>15853</v>
      </c>
      <c r="I128" s="98"/>
      <c r="J128" s="6">
        <v>13960</v>
      </c>
    </row>
    <row r="129" spans="1:10" ht="23.25" customHeight="1">
      <c r="A129" s="100" t="s">
        <v>109</v>
      </c>
      <c r="B129"/>
      <c r="D129" s="22">
        <v>9501937</v>
      </c>
      <c r="F129" s="22">
        <v>10537666</v>
      </c>
      <c r="G129" s="32"/>
      <c r="H129" s="30">
        <v>3337154</v>
      </c>
      <c r="I129" s="32"/>
      <c r="J129" s="30">
        <v>3197219</v>
      </c>
    </row>
    <row r="130" spans="1:10" ht="23.25" customHeight="1">
      <c r="A130" s="92" t="s">
        <v>110</v>
      </c>
      <c r="B130" s="103"/>
      <c r="C130" s="84"/>
      <c r="D130" s="120">
        <f>SUM(D122:D129)</f>
        <v>275977239</v>
      </c>
      <c r="E130" s="84"/>
      <c r="F130" s="120">
        <f>SUM(F122:F129)</f>
        <v>273963901</v>
      </c>
      <c r="G130" s="84"/>
      <c r="H130" s="120">
        <f>SUM(H122:H129)</f>
        <v>13601716</v>
      </c>
      <c r="I130" s="84"/>
      <c r="J130" s="120">
        <f>SUM(J122:J129)</f>
        <v>15658760</v>
      </c>
    </row>
    <row r="131" spans="1:10" ht="8.9" customHeight="1">
      <c r="A131" s="61"/>
      <c r="B131" s="61"/>
      <c r="C131" s="98"/>
      <c r="D131" s="98"/>
      <c r="E131" s="98"/>
      <c r="F131" s="98"/>
      <c r="G131" s="98"/>
      <c r="H131" s="98"/>
      <c r="I131" s="98"/>
      <c r="J131" s="98"/>
    </row>
    <row r="132" spans="1:10" ht="23.25" customHeight="1">
      <c r="A132" s="100" t="s">
        <v>111</v>
      </c>
      <c r="C132" s="98"/>
      <c r="D132" s="98"/>
      <c r="F132" s="98"/>
    </row>
    <row r="133" spans="1:10" ht="23.25" customHeight="1">
      <c r="A133" s="100" t="s">
        <v>112</v>
      </c>
      <c r="B133" s="91">
        <v>4</v>
      </c>
      <c r="C133" s="98"/>
      <c r="D133" s="137">
        <v>2585031</v>
      </c>
      <c r="E133" s="98"/>
      <c r="F133" s="137">
        <v>7030282</v>
      </c>
      <c r="G133" s="98"/>
      <c r="H133" s="7">
        <v>0</v>
      </c>
      <c r="I133" s="98"/>
      <c r="J133" s="7">
        <v>0</v>
      </c>
    </row>
    <row r="134" spans="1:10" ht="23.25" customHeight="1">
      <c r="A134" s="92" t="s">
        <v>299</v>
      </c>
      <c r="C134" s="98"/>
      <c r="D134" s="84">
        <f>D119-D130+D133</f>
        <v>12673250</v>
      </c>
      <c r="E134" s="98"/>
      <c r="F134" s="84">
        <f>F119-F130+F133</f>
        <v>27118212</v>
      </c>
      <c r="G134" s="84"/>
      <c r="H134" s="84">
        <f>H119-H130+H133</f>
        <v>4611543</v>
      </c>
      <c r="I134" s="84"/>
      <c r="J134" s="84">
        <f>J119-J130+J133</f>
        <v>8271154</v>
      </c>
    </row>
    <row r="135" spans="1:10" ht="23.25" customHeight="1">
      <c r="A135" s="100" t="s">
        <v>300</v>
      </c>
      <c r="C135" s="98"/>
      <c r="D135" s="3">
        <v>2795753</v>
      </c>
      <c r="E135" s="98"/>
      <c r="F135" s="3">
        <v>6109491</v>
      </c>
      <c r="G135" s="98"/>
      <c r="H135" s="27">
        <v>53284</v>
      </c>
      <c r="I135" s="98"/>
      <c r="J135" s="27">
        <v>144348</v>
      </c>
    </row>
    <row r="136" spans="1:10" ht="23.25" customHeight="1" thickBot="1">
      <c r="A136" s="92" t="s">
        <v>114</v>
      </c>
      <c r="C136" s="84"/>
      <c r="D136" s="138">
        <f>D134-D135</f>
        <v>9877497</v>
      </c>
      <c r="E136" s="84"/>
      <c r="F136" s="138">
        <f>F134-F135</f>
        <v>21008721</v>
      </c>
      <c r="G136" s="84"/>
      <c r="H136" s="138">
        <f>H134-H135</f>
        <v>4558259</v>
      </c>
      <c r="I136" s="84"/>
      <c r="J136" s="138">
        <f>J134-J135</f>
        <v>8126806</v>
      </c>
    </row>
    <row r="137" spans="1:10" ht="23.25" customHeight="1" thickTop="1">
      <c r="A137" s="92"/>
      <c r="C137" s="84"/>
      <c r="D137" s="84"/>
      <c r="E137" s="84"/>
      <c r="F137" s="84"/>
      <c r="G137" s="84"/>
      <c r="H137" s="84"/>
      <c r="I137" s="84"/>
      <c r="J137" s="84"/>
    </row>
    <row r="138" spans="1:10" ht="23.25" customHeight="1">
      <c r="A138" s="90" t="s">
        <v>0</v>
      </c>
      <c r="B138" s="108"/>
      <c r="C138" s="57"/>
      <c r="D138" s="57"/>
      <c r="E138" s="57"/>
      <c r="F138" s="57"/>
      <c r="G138" s="57"/>
      <c r="H138" s="57"/>
      <c r="I138" s="57"/>
      <c r="J138" s="57"/>
    </row>
    <row r="139" spans="1:10" ht="23.25" customHeight="1">
      <c r="A139" s="90" t="s">
        <v>92</v>
      </c>
      <c r="B139" s="108"/>
      <c r="C139" s="57"/>
      <c r="D139" s="57"/>
      <c r="E139" s="57"/>
      <c r="F139" s="57"/>
      <c r="G139" s="57"/>
      <c r="H139" s="57"/>
      <c r="I139" s="57"/>
      <c r="J139" s="57"/>
    </row>
    <row r="140" spans="1:10" ht="23.25" customHeight="1">
      <c r="A140" s="111"/>
      <c r="B140" s="111"/>
      <c r="C140" s="57"/>
      <c r="D140" s="57"/>
      <c r="E140" s="57"/>
      <c r="F140" s="57"/>
      <c r="G140" s="57"/>
      <c r="H140" s="57"/>
      <c r="I140" s="162" t="s">
        <v>2</v>
      </c>
      <c r="J140" s="162"/>
    </row>
    <row r="141" spans="1:10" ht="23.25" customHeight="1">
      <c r="C141" s="91"/>
      <c r="D141" s="160" t="s">
        <v>3</v>
      </c>
      <c r="E141" s="160"/>
      <c r="F141" s="160"/>
      <c r="G141" s="63"/>
      <c r="H141" s="160" t="s">
        <v>4</v>
      </c>
      <c r="I141" s="160"/>
      <c r="J141" s="160"/>
    </row>
    <row r="142" spans="1:10" ht="23.25" customHeight="1">
      <c r="C142" s="91"/>
      <c r="D142" s="163" t="s">
        <v>140</v>
      </c>
      <c r="E142" s="164"/>
      <c r="F142" s="164"/>
      <c r="G142" s="63"/>
      <c r="H142" s="163" t="s">
        <v>140</v>
      </c>
      <c r="I142" s="164"/>
      <c r="J142" s="164"/>
    </row>
    <row r="143" spans="1:10" ht="23.25" customHeight="1">
      <c r="C143" s="91"/>
      <c r="D143" s="163" t="s">
        <v>94</v>
      </c>
      <c r="E143" s="163"/>
      <c r="F143" s="163"/>
      <c r="G143" s="63"/>
      <c r="H143" s="163" t="s">
        <v>94</v>
      </c>
      <c r="I143" s="163"/>
      <c r="J143" s="163"/>
    </row>
    <row r="144" spans="1:10" ht="23.25" customHeight="1">
      <c r="B144" s="91" t="s">
        <v>7</v>
      </c>
      <c r="C144" s="94"/>
      <c r="D144" s="96">
        <v>2569</v>
      </c>
      <c r="E144" s="94"/>
      <c r="F144" s="96">
        <v>2568</v>
      </c>
      <c r="G144" s="68"/>
      <c r="H144" s="96">
        <v>2569</v>
      </c>
      <c r="I144" s="94"/>
      <c r="J144" s="96">
        <v>2568</v>
      </c>
    </row>
    <row r="145" spans="1:10" ht="23.25" customHeight="1">
      <c r="C145" s="94"/>
      <c r="D145" s="68"/>
      <c r="E145" s="94"/>
      <c r="F145" s="68"/>
      <c r="G145" s="68"/>
      <c r="H145" s="68"/>
      <c r="I145" s="94"/>
      <c r="J145" s="68"/>
    </row>
    <row r="146" spans="1:10" ht="23.25" customHeight="1">
      <c r="A146" s="92" t="s">
        <v>115</v>
      </c>
      <c r="C146" s="98"/>
      <c r="D146" s="98"/>
      <c r="E146" s="98"/>
      <c r="F146" s="98"/>
      <c r="G146" s="98"/>
      <c r="H146" s="98"/>
      <c r="I146" s="98"/>
      <c r="J146" s="98"/>
    </row>
    <row r="147" spans="1:10" ht="23.25" customHeight="1">
      <c r="A147" s="100" t="s">
        <v>116</v>
      </c>
      <c r="C147" s="98"/>
      <c r="D147" s="98">
        <v>8950762</v>
      </c>
      <c r="E147" s="98"/>
      <c r="F147" s="98">
        <v>18925721</v>
      </c>
      <c r="G147" s="98"/>
      <c r="H147" s="6">
        <v>4558259</v>
      </c>
      <c r="I147" s="58"/>
      <c r="J147" s="6">
        <v>8126806</v>
      </c>
    </row>
    <row r="148" spans="1:10" ht="23.25" customHeight="1">
      <c r="A148" s="100" t="s">
        <v>117</v>
      </c>
      <c r="C148" s="98"/>
      <c r="D148" s="119">
        <v>926735</v>
      </c>
      <c r="E148" s="98"/>
      <c r="F148" s="119">
        <v>2083000</v>
      </c>
      <c r="G148" s="98"/>
      <c r="H148" s="7">
        <v>0</v>
      </c>
      <c r="I148" s="98"/>
      <c r="J148" s="7">
        <v>0</v>
      </c>
    </row>
    <row r="149" spans="1:10" ht="23.25" customHeight="1" thickBot="1">
      <c r="A149" s="92" t="s">
        <v>114</v>
      </c>
      <c r="C149" s="84"/>
      <c r="D149" s="122">
        <f>SUM(D147,D148)</f>
        <v>9877497</v>
      </c>
      <c r="E149" s="84"/>
      <c r="F149" s="122">
        <f>SUM(F147,F148)</f>
        <v>21008721</v>
      </c>
      <c r="G149" s="84"/>
      <c r="H149" s="122">
        <f>SUM(H147,H148)</f>
        <v>4558259</v>
      </c>
      <c r="I149" s="84"/>
      <c r="J149" s="122">
        <f>SUM(J147,J148)</f>
        <v>8126806</v>
      </c>
    </row>
    <row r="150" spans="1:10" ht="23.25" customHeight="1" thickTop="1">
      <c r="A150" s="92"/>
      <c r="C150" s="84"/>
      <c r="D150" s="84"/>
      <c r="E150" s="84"/>
      <c r="F150" s="84"/>
      <c r="G150" s="84"/>
      <c r="H150" s="84"/>
      <c r="I150" s="84"/>
      <c r="J150" s="84"/>
    </row>
    <row r="151" spans="1:10" ht="23.25" customHeight="1">
      <c r="A151" s="139" t="s">
        <v>118</v>
      </c>
      <c r="C151" s="84"/>
      <c r="D151" s="84"/>
      <c r="E151" s="84"/>
      <c r="F151" s="84"/>
      <c r="G151" s="84"/>
      <c r="H151" s="84"/>
      <c r="I151" s="84"/>
      <c r="J151" s="84"/>
    </row>
    <row r="152" spans="1:10" ht="23.25" customHeight="1" thickBot="1">
      <c r="A152" s="139" t="s">
        <v>119</v>
      </c>
      <c r="B152" s="131">
        <v>9</v>
      </c>
      <c r="C152" s="140"/>
      <c r="D152" s="141">
        <v>1.1100000000000001</v>
      </c>
      <c r="E152" s="140"/>
      <c r="F152" s="141">
        <v>2.38</v>
      </c>
      <c r="G152" s="140"/>
      <c r="H152" s="141">
        <v>0.49</v>
      </c>
      <c r="I152" s="140"/>
      <c r="J152" s="141">
        <v>0.92</v>
      </c>
    </row>
    <row r="153" spans="1:10" ht="23.25" customHeight="1" thickTop="1">
      <c r="A153" s="92"/>
      <c r="C153" s="98"/>
      <c r="D153" s="142"/>
      <c r="E153" s="98"/>
      <c r="F153" s="142"/>
      <c r="G153" s="98"/>
      <c r="H153" s="142"/>
      <c r="I153" s="98"/>
      <c r="J153" s="142"/>
    </row>
    <row r="154" spans="1:10" ht="23.25" customHeight="1">
      <c r="A154" s="90" t="s">
        <v>0</v>
      </c>
      <c r="B154" s="108"/>
      <c r="C154" s="57"/>
      <c r="D154" s="57"/>
      <c r="E154" s="57"/>
      <c r="F154" s="57"/>
      <c r="G154" s="57"/>
      <c r="H154" s="57"/>
      <c r="I154" s="57"/>
      <c r="J154" s="57"/>
    </row>
    <row r="155" spans="1:10" ht="23.25" customHeight="1">
      <c r="A155" s="90" t="s">
        <v>120</v>
      </c>
      <c r="B155" s="108"/>
      <c r="C155" s="57"/>
      <c r="D155" s="57"/>
      <c r="E155" s="57"/>
      <c r="F155" s="57"/>
      <c r="G155" s="57"/>
      <c r="H155" s="57"/>
      <c r="I155" s="57"/>
      <c r="J155" s="57"/>
    </row>
    <row r="156" spans="1:10" ht="21.75" customHeight="1">
      <c r="A156" s="111"/>
      <c r="B156" s="111"/>
      <c r="C156" s="57"/>
      <c r="D156" s="57"/>
      <c r="E156" s="57"/>
      <c r="F156" s="57"/>
      <c r="G156" s="57"/>
      <c r="H156" s="57"/>
      <c r="I156" s="162" t="s">
        <v>2</v>
      </c>
      <c r="J156" s="162"/>
    </row>
    <row r="157" spans="1:10" ht="21.75" customHeight="1">
      <c r="C157" s="91"/>
      <c r="D157" s="160" t="s">
        <v>3</v>
      </c>
      <c r="E157" s="160"/>
      <c r="F157" s="160"/>
      <c r="G157" s="63"/>
      <c r="H157" s="160" t="s">
        <v>4</v>
      </c>
      <c r="I157" s="160"/>
      <c r="J157" s="160"/>
    </row>
    <row r="158" spans="1:10" ht="25.5" customHeight="1">
      <c r="C158" s="91"/>
      <c r="D158" s="163" t="s">
        <v>140</v>
      </c>
      <c r="E158" s="164"/>
      <c r="F158" s="164"/>
      <c r="G158" s="63"/>
      <c r="H158" s="163" t="s">
        <v>140</v>
      </c>
      <c r="I158" s="164"/>
      <c r="J158" s="164"/>
    </row>
    <row r="159" spans="1:10" ht="21.75" customHeight="1">
      <c r="C159" s="91"/>
      <c r="D159" s="163" t="s">
        <v>94</v>
      </c>
      <c r="E159" s="163"/>
      <c r="F159" s="163"/>
      <c r="G159" s="63"/>
      <c r="H159" s="163" t="s">
        <v>94</v>
      </c>
      <c r="I159" s="163"/>
      <c r="J159" s="163"/>
    </row>
    <row r="160" spans="1:10" ht="21.75" customHeight="1">
      <c r="B160" s="91" t="s">
        <v>7</v>
      </c>
      <c r="C160" s="94"/>
      <c r="D160" s="96">
        <v>2569</v>
      </c>
      <c r="E160" s="94"/>
      <c r="F160" s="96">
        <v>2568</v>
      </c>
      <c r="G160" s="68"/>
      <c r="H160" s="96">
        <v>2569</v>
      </c>
      <c r="I160" s="94"/>
      <c r="J160" s="96">
        <v>2568</v>
      </c>
    </row>
    <row r="161" spans="1:10" ht="21.75" customHeight="1">
      <c r="D161" s="68"/>
      <c r="E161" s="94"/>
      <c r="F161" s="68"/>
      <c r="G161" s="68"/>
      <c r="H161" s="68"/>
      <c r="I161" s="94"/>
      <c r="J161" s="68"/>
    </row>
    <row r="162" spans="1:10" ht="21.65" customHeight="1">
      <c r="A162" s="92" t="s">
        <v>114</v>
      </c>
      <c r="D162" s="84">
        <f>D149</f>
        <v>9877497</v>
      </c>
      <c r="E162" s="73"/>
      <c r="F162" s="84">
        <f>F149</f>
        <v>21008721</v>
      </c>
      <c r="G162" s="84"/>
      <c r="H162" s="84">
        <f>H149</f>
        <v>4558259</v>
      </c>
      <c r="I162" s="73"/>
      <c r="J162" s="84">
        <f>J149</f>
        <v>8126806</v>
      </c>
    </row>
    <row r="163" spans="1:10" ht="8.15" customHeight="1"/>
    <row r="164" spans="1:10" ht="21.75" customHeight="1">
      <c r="A164" s="92" t="s">
        <v>121</v>
      </c>
    </row>
    <row r="165" spans="1:10" ht="21.75" customHeight="1">
      <c r="A165" s="97" t="s">
        <v>122</v>
      </c>
    </row>
    <row r="166" spans="1:10" ht="21.75" customHeight="1">
      <c r="A166" s="97" t="s">
        <v>123</v>
      </c>
    </row>
    <row r="167" spans="1:10" ht="21.75" customHeight="1">
      <c r="A167" s="100" t="s">
        <v>124</v>
      </c>
      <c r="D167" s="4">
        <v>7614779</v>
      </c>
      <c r="F167" s="1">
        <v>6033159</v>
      </c>
      <c r="H167" s="6">
        <v>0</v>
      </c>
      <c r="J167" s="6">
        <v>0</v>
      </c>
    </row>
    <row r="168" spans="1:10" ht="21.75" customHeight="1">
      <c r="A168" s="100" t="s">
        <v>320</v>
      </c>
      <c r="D168" s="6">
        <v>372278</v>
      </c>
      <c r="F168" s="4">
        <v>-1769082</v>
      </c>
      <c r="H168" s="6">
        <v>73538</v>
      </c>
      <c r="J168" s="6">
        <v>-4058</v>
      </c>
    </row>
    <row r="169" spans="1:10" ht="21.75" customHeight="1">
      <c r="A169" s="100" t="s">
        <v>327</v>
      </c>
      <c r="D169" s="4"/>
      <c r="F169" s="4"/>
      <c r="H169" s="6"/>
      <c r="J169" s="6"/>
    </row>
    <row r="170" spans="1:10" ht="21.75" customHeight="1">
      <c r="A170" s="100" t="s">
        <v>112</v>
      </c>
      <c r="B170" s="91">
        <v>4</v>
      </c>
      <c r="D170" s="4">
        <v>5747854</v>
      </c>
      <c r="F170" s="4">
        <v>-2001927</v>
      </c>
      <c r="H170" s="6">
        <v>0</v>
      </c>
      <c r="J170" s="6">
        <v>0</v>
      </c>
    </row>
    <row r="171" spans="1:10" ht="21.75" customHeight="1">
      <c r="A171" s="100" t="s">
        <v>125</v>
      </c>
      <c r="D171" s="1"/>
      <c r="F171" s="1"/>
      <c r="H171" s="6"/>
      <c r="J171" s="6"/>
    </row>
    <row r="172" spans="1:10" ht="21.75" customHeight="1">
      <c r="A172" s="100" t="s">
        <v>126</v>
      </c>
      <c r="D172" s="3">
        <v>-89822</v>
      </c>
      <c r="F172" s="3">
        <v>321802</v>
      </c>
      <c r="H172" s="7">
        <v>-14708</v>
      </c>
      <c r="J172" s="7">
        <v>811</v>
      </c>
    </row>
    <row r="173" spans="1:10" ht="21.75" customHeight="1">
      <c r="A173" s="92" t="s">
        <v>127</v>
      </c>
      <c r="B173" s="61"/>
    </row>
    <row r="174" spans="1:10" ht="21.75" customHeight="1">
      <c r="A174" s="92" t="s">
        <v>128</v>
      </c>
      <c r="D174" s="28">
        <f>SUM(D167:D172)</f>
        <v>13645089</v>
      </c>
      <c r="F174" s="28">
        <f>SUM(F167:F172)</f>
        <v>2583952</v>
      </c>
      <c r="H174" s="24">
        <f>SUM(H167:H172)</f>
        <v>58830</v>
      </c>
      <c r="I174" s="73"/>
      <c r="J174" s="24">
        <f>SUM(J167:J172)</f>
        <v>-3247</v>
      </c>
    </row>
    <row r="175" spans="1:10" ht="8.15" customHeight="1">
      <c r="A175" s="61"/>
    </row>
    <row r="176" spans="1:10" ht="21.75" customHeight="1">
      <c r="A176" s="97" t="s">
        <v>129</v>
      </c>
    </row>
    <row r="177" spans="1:10" ht="21.75" customHeight="1">
      <c r="A177" s="97" t="s">
        <v>123</v>
      </c>
    </row>
    <row r="178" spans="1:10" ht="21.75" customHeight="1">
      <c r="A178" s="100" t="s">
        <v>296</v>
      </c>
    </row>
    <row r="179" spans="1:10" ht="21.75" customHeight="1">
      <c r="A179" s="100" t="s">
        <v>130</v>
      </c>
    </row>
    <row r="180" spans="1:10" ht="21.75" customHeight="1">
      <c r="A180" s="100" t="s">
        <v>131</v>
      </c>
      <c r="D180" s="6">
        <v>-1400224</v>
      </c>
      <c r="F180" s="6">
        <v>-1341608</v>
      </c>
      <c r="H180" s="6">
        <v>-1488218</v>
      </c>
      <c r="J180" s="6">
        <v>-127000</v>
      </c>
    </row>
    <row r="181" spans="1:10" ht="21.75" customHeight="1">
      <c r="A181" s="100" t="s">
        <v>297</v>
      </c>
      <c r="B181" s="91">
        <v>5</v>
      </c>
      <c r="D181" s="6">
        <v>16356</v>
      </c>
      <c r="F181" s="6">
        <v>6731</v>
      </c>
      <c r="H181" s="6">
        <v>0</v>
      </c>
      <c r="J181" s="6">
        <v>0</v>
      </c>
    </row>
    <row r="182" spans="1:10" ht="21.75" customHeight="1">
      <c r="A182" s="100" t="s">
        <v>319</v>
      </c>
    </row>
    <row r="183" spans="1:10" ht="21.75" customHeight="1">
      <c r="A183" s="100" t="s">
        <v>132</v>
      </c>
      <c r="D183" s="1">
        <v>298557</v>
      </c>
      <c r="F183" s="1">
        <v>-460808</v>
      </c>
      <c r="H183" s="6">
        <v>79476</v>
      </c>
      <c r="J183" s="6">
        <v>-119434</v>
      </c>
    </row>
    <row r="184" spans="1:10" ht="21.75" customHeight="1">
      <c r="A184" s="100" t="s">
        <v>327</v>
      </c>
      <c r="D184" s="1"/>
      <c r="F184" s="1"/>
      <c r="H184" s="6"/>
      <c r="J184" s="6"/>
    </row>
    <row r="185" spans="1:10" ht="21.75" customHeight="1">
      <c r="A185" s="100" t="s">
        <v>133</v>
      </c>
      <c r="B185" s="91">
        <v>4</v>
      </c>
      <c r="D185" s="1">
        <v>3402</v>
      </c>
      <c r="F185" s="1">
        <v>-39575</v>
      </c>
      <c r="H185" s="6">
        <v>0</v>
      </c>
      <c r="J185" s="6">
        <v>0</v>
      </c>
    </row>
    <row r="186" spans="1:10" ht="21.75" customHeight="1">
      <c r="A186" s="100" t="s">
        <v>134</v>
      </c>
      <c r="D186" s="1"/>
      <c r="F186" s="1"/>
      <c r="H186" s="6"/>
      <c r="J186" s="6"/>
    </row>
    <row r="187" spans="1:10" ht="21.75" customHeight="1">
      <c r="A187" s="100" t="s">
        <v>126</v>
      </c>
      <c r="D187" s="3">
        <v>-4567</v>
      </c>
      <c r="F187" s="3">
        <v>209107</v>
      </c>
      <c r="H187" s="7">
        <v>281749</v>
      </c>
      <c r="I187" s="6"/>
      <c r="J187" s="7">
        <v>49287</v>
      </c>
    </row>
    <row r="188" spans="1:10" ht="21.75" customHeight="1">
      <c r="A188" s="73" t="s">
        <v>135</v>
      </c>
      <c r="B188" s="61"/>
    </row>
    <row r="189" spans="1:10" ht="21.75" customHeight="1">
      <c r="A189" s="92" t="s">
        <v>128</v>
      </c>
      <c r="D189" s="28">
        <f>SUM(D176:D187)</f>
        <v>-1086476</v>
      </c>
      <c r="F189" s="28">
        <f>SUM(F176:F187)</f>
        <v>-1626153</v>
      </c>
      <c r="H189" s="28">
        <f>SUM(H176:H187)</f>
        <v>-1126993</v>
      </c>
      <c r="I189" s="73"/>
      <c r="J189" s="28">
        <f>SUM(J176:J187)</f>
        <v>-197147</v>
      </c>
    </row>
    <row r="190" spans="1:10" ht="21.75" customHeight="1">
      <c r="A190" s="124" t="s">
        <v>136</v>
      </c>
      <c r="D190" s="29"/>
      <c r="F190" s="29"/>
      <c r="H190" s="29"/>
      <c r="J190" s="29"/>
    </row>
    <row r="191" spans="1:10" ht="21.75" customHeight="1">
      <c r="A191" s="124" t="s">
        <v>137</v>
      </c>
      <c r="D191" s="56">
        <f>SUM(D174,D189)</f>
        <v>12558613</v>
      </c>
      <c r="F191" s="28">
        <f>SUM(F174,F189)</f>
        <v>957799</v>
      </c>
      <c r="H191" s="56">
        <f>SUM(H174,H189)</f>
        <v>-1068163</v>
      </c>
      <c r="I191" s="73"/>
      <c r="J191" s="56">
        <f>SUM(J174,J189)</f>
        <v>-200394</v>
      </c>
    </row>
    <row r="192" spans="1:10" ht="21.75" customHeight="1" thickBot="1">
      <c r="A192" s="124" t="s">
        <v>138</v>
      </c>
      <c r="D192" s="33">
        <f>SUM(D162,D191)</f>
        <v>22436110</v>
      </c>
      <c r="F192" s="33">
        <f>SUM(F162,F191)</f>
        <v>21966520</v>
      </c>
      <c r="H192" s="33">
        <f>SUM(H162,H191)</f>
        <v>3490096</v>
      </c>
      <c r="J192" s="33">
        <f>SUM(J162,J191)</f>
        <v>7926412</v>
      </c>
    </row>
    <row r="193" spans="1:10" ht="21.75" customHeight="1" thickTop="1">
      <c r="A193" s="124"/>
      <c r="D193" s="53"/>
      <c r="F193" s="53"/>
      <c r="H193" s="53"/>
      <c r="J193" s="53"/>
    </row>
    <row r="194" spans="1:10" ht="23.25" customHeight="1">
      <c r="A194" s="90" t="s">
        <v>0</v>
      </c>
      <c r="B194" s="108"/>
      <c r="C194" s="57"/>
      <c r="D194" s="57"/>
      <c r="E194" s="57"/>
      <c r="F194" s="57"/>
      <c r="G194" s="57"/>
      <c r="H194" s="57"/>
      <c r="I194" s="57"/>
      <c r="J194" s="57"/>
    </row>
    <row r="195" spans="1:10" ht="23.25" customHeight="1">
      <c r="A195" s="90" t="s">
        <v>120</v>
      </c>
      <c r="B195" s="108"/>
      <c r="C195" s="57"/>
      <c r="D195" s="57"/>
      <c r="E195" s="57"/>
      <c r="F195" s="57"/>
      <c r="G195" s="57"/>
      <c r="H195" s="57"/>
      <c r="I195" s="57"/>
      <c r="J195" s="57"/>
    </row>
    <row r="196" spans="1:10" ht="23.25" customHeight="1">
      <c r="A196" s="111"/>
      <c r="B196" s="111"/>
      <c r="C196" s="57"/>
      <c r="D196" s="57"/>
      <c r="E196" s="57"/>
      <c r="F196" s="57"/>
      <c r="G196" s="57"/>
      <c r="H196" s="57"/>
      <c r="I196" s="162" t="s">
        <v>2</v>
      </c>
      <c r="J196" s="162"/>
    </row>
    <row r="197" spans="1:10" ht="23.25" customHeight="1">
      <c r="C197" s="91"/>
      <c r="D197" s="160" t="s">
        <v>3</v>
      </c>
      <c r="E197" s="160"/>
      <c r="F197" s="160"/>
      <c r="G197" s="63"/>
      <c r="H197" s="160" t="s">
        <v>4</v>
      </c>
      <c r="I197" s="160"/>
      <c r="J197" s="160"/>
    </row>
    <row r="198" spans="1:10" ht="23.25" customHeight="1">
      <c r="C198" s="91"/>
      <c r="D198" s="163" t="s">
        <v>140</v>
      </c>
      <c r="E198" s="164"/>
      <c r="F198" s="164"/>
      <c r="G198" s="63"/>
      <c r="H198" s="163" t="s">
        <v>140</v>
      </c>
      <c r="I198" s="164"/>
      <c r="J198" s="164"/>
    </row>
    <row r="199" spans="1:10" ht="23.25" customHeight="1">
      <c r="C199" s="91"/>
      <c r="D199" s="163" t="s">
        <v>94</v>
      </c>
      <c r="E199" s="163"/>
      <c r="F199" s="163"/>
      <c r="G199" s="63"/>
      <c r="H199" s="163" t="s">
        <v>94</v>
      </c>
      <c r="I199" s="163"/>
      <c r="J199" s="163"/>
    </row>
    <row r="200" spans="1:10" ht="23.25" customHeight="1">
      <c r="C200" s="94"/>
      <c r="D200" s="96">
        <v>2569</v>
      </c>
      <c r="E200" s="94"/>
      <c r="F200" s="96">
        <v>2568</v>
      </c>
      <c r="G200" s="68"/>
      <c r="H200" s="96">
        <v>2569</v>
      </c>
      <c r="I200" s="94"/>
      <c r="J200" s="96">
        <v>2568</v>
      </c>
    </row>
    <row r="201" spans="1:10" ht="23.25" customHeight="1">
      <c r="D201" s="68"/>
      <c r="E201" s="94"/>
      <c r="F201" s="68"/>
      <c r="G201" s="68"/>
      <c r="H201" s="68"/>
      <c r="I201" s="94"/>
      <c r="J201" s="68"/>
    </row>
    <row r="202" spans="1:10" ht="23.25" customHeight="1">
      <c r="A202" s="92" t="s">
        <v>139</v>
      </c>
      <c r="D202"/>
    </row>
    <row r="203" spans="1:10" ht="23.25" customHeight="1">
      <c r="A203" s="100" t="s">
        <v>116</v>
      </c>
      <c r="D203" s="65">
        <v>20680387</v>
      </c>
      <c r="F203" s="65">
        <v>18731755</v>
      </c>
      <c r="H203" s="6">
        <v>3490096</v>
      </c>
      <c r="I203" s="65"/>
      <c r="J203" s="65">
        <v>7926412</v>
      </c>
    </row>
    <row r="204" spans="1:10" ht="23.25" customHeight="1">
      <c r="A204" s="100" t="s">
        <v>117</v>
      </c>
      <c r="D204" s="1">
        <v>1755723</v>
      </c>
      <c r="F204" s="1">
        <v>3234765</v>
      </c>
      <c r="H204" s="7">
        <v>0</v>
      </c>
      <c r="J204" s="7">
        <v>0</v>
      </c>
    </row>
    <row r="205" spans="1:10" ht="23.25" customHeight="1" thickBot="1">
      <c r="A205" s="124" t="s">
        <v>138</v>
      </c>
      <c r="D205" s="33">
        <f>SUM(D203:D204)</f>
        <v>22436110</v>
      </c>
      <c r="E205" s="73"/>
      <c r="F205" s="33">
        <f>SUM(F203:F204)</f>
        <v>21966520</v>
      </c>
      <c r="G205" s="87"/>
      <c r="H205" s="33">
        <f>SUM(H203:H204)</f>
        <v>3490096</v>
      </c>
      <c r="I205" s="87"/>
      <c r="J205" s="33">
        <f>SUM(J203:J204)</f>
        <v>7926412</v>
      </c>
    </row>
    <row r="206" spans="1:10" ht="23.25" customHeight="1" thickTop="1"/>
  </sheetData>
  <mergeCells count="58">
    <mergeCell ref="D199:F199"/>
    <mergeCell ref="H199:J199"/>
    <mergeCell ref="D198:F198"/>
    <mergeCell ref="H198:J198"/>
    <mergeCell ref="I106:J106"/>
    <mergeCell ref="D109:F109"/>
    <mergeCell ref="H109:J109"/>
    <mergeCell ref="I140:J140"/>
    <mergeCell ref="D143:F143"/>
    <mergeCell ref="H143:J143"/>
    <mergeCell ref="I156:J156"/>
    <mergeCell ref="D159:F159"/>
    <mergeCell ref="H159:J159"/>
    <mergeCell ref="I196:J196"/>
    <mergeCell ref="D197:F197"/>
    <mergeCell ref="H197:J197"/>
    <mergeCell ref="D157:F157"/>
    <mergeCell ref="H157:J157"/>
    <mergeCell ref="D158:F158"/>
    <mergeCell ref="H158:J158"/>
    <mergeCell ref="D141:F141"/>
    <mergeCell ref="H141:J141"/>
    <mergeCell ref="D142:F142"/>
    <mergeCell ref="H142:J142"/>
    <mergeCell ref="D108:F108"/>
    <mergeCell ref="H108:J108"/>
    <mergeCell ref="A120:B120"/>
    <mergeCell ref="D107:F107"/>
    <mergeCell ref="H107:J107"/>
    <mergeCell ref="D40:F40"/>
    <mergeCell ref="H40:J40"/>
    <mergeCell ref="D4:F4"/>
    <mergeCell ref="H4:J4"/>
    <mergeCell ref="D5:F5"/>
    <mergeCell ref="H5:J5"/>
    <mergeCell ref="D39:F39"/>
    <mergeCell ref="H39:J39"/>
    <mergeCell ref="I3:J3"/>
    <mergeCell ref="D6:F6"/>
    <mergeCell ref="H6:J6"/>
    <mergeCell ref="D38:F38"/>
    <mergeCell ref="H38:J38"/>
    <mergeCell ref="A17:B17"/>
    <mergeCell ref="I37:J37"/>
    <mergeCell ref="H96:J96"/>
    <mergeCell ref="D96:F96"/>
    <mergeCell ref="H55:J55"/>
    <mergeCell ref="D54:F54"/>
    <mergeCell ref="H54:J54"/>
    <mergeCell ref="D55:F55"/>
    <mergeCell ref="D56:F56"/>
    <mergeCell ref="H56:J56"/>
    <mergeCell ref="I93:J93"/>
    <mergeCell ref="D94:F94"/>
    <mergeCell ref="H94:J94"/>
    <mergeCell ref="D95:F95"/>
    <mergeCell ref="H95:J95"/>
    <mergeCell ref="I53:J53"/>
  </mergeCells>
  <pageMargins left="0.8" right="0.8" top="0.48" bottom="0.5" header="0.5" footer="0.5"/>
  <pageSetup paperSize="9" scale="81" firstPageNumber="7" fitToHeight="0" orientation="portrait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rowBreaks count="7" manualBreakCount="7">
    <brk id="34" max="16383" man="1"/>
    <brk id="50" max="16383" man="1"/>
    <brk id="90" max="9" man="1"/>
    <brk id="103" max="9" man="1"/>
    <brk id="137" max="9" man="1"/>
    <brk id="153" max="9" man="1"/>
    <brk id="193" max="9" man="1"/>
  </rowBreaks>
  <customProperties>
    <customPr name="EpmWorksheetKeyString_GUID" r:id="rId2"/>
    <customPr name="OrphanNamesChecke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EA96-F223-4734-8E20-30A50DD25F30}">
  <sheetPr codeName="Sheet4">
    <pageSetUpPr fitToPage="1"/>
  </sheetPr>
  <dimension ref="A1:AL38"/>
  <sheetViews>
    <sheetView showGridLines="0" zoomScaleNormal="100" zoomScaleSheetLayoutView="100" workbookViewId="0"/>
  </sheetViews>
  <sheetFormatPr defaultColWidth="9" defaultRowHeight="21.5"/>
  <cols>
    <col min="1" max="1" width="67.8984375" customWidth="1"/>
    <col min="2" max="2" width="9.59765625" bestFit="1" customWidth="1"/>
    <col min="3" max="3" width="0.8984375" customWidth="1"/>
    <col min="4" max="4" width="11.19921875" customWidth="1"/>
    <col min="5" max="5" width="1.19921875" customWidth="1"/>
    <col min="6" max="6" width="12.59765625" customWidth="1"/>
    <col min="7" max="7" width="1.19921875" customWidth="1"/>
    <col min="8" max="8" width="15.09765625" bestFit="1" customWidth="1"/>
    <col min="9" max="9" width="1.19921875" customWidth="1"/>
    <col min="10" max="10" width="16.69921875" bestFit="1" customWidth="1"/>
    <col min="11" max="11" width="1.19921875" customWidth="1"/>
    <col min="12" max="12" width="13" bestFit="1" customWidth="1"/>
    <col min="13" max="13" width="1.19921875" customWidth="1"/>
    <col min="14" max="14" width="13.09765625" customWidth="1"/>
    <col min="15" max="15" width="1.19921875" customWidth="1"/>
    <col min="16" max="16" width="13.09765625" customWidth="1"/>
    <col min="17" max="17" width="1.19921875" customWidth="1"/>
    <col min="18" max="18" width="13.59765625" bestFit="1" customWidth="1"/>
    <col min="19" max="19" width="1.19921875" customWidth="1"/>
    <col min="20" max="20" width="13.59765625" bestFit="1" customWidth="1"/>
    <col min="21" max="21" width="1.19921875" customWidth="1"/>
    <col min="22" max="22" width="13.3984375" bestFit="1" customWidth="1"/>
    <col min="23" max="23" width="1.19921875" customWidth="1"/>
    <col min="24" max="24" width="14.09765625" bestFit="1" customWidth="1"/>
    <col min="25" max="25" width="1.19921875" customWidth="1"/>
    <col min="26" max="26" width="13.09765625" customWidth="1"/>
    <col min="27" max="27" width="1.19921875" customWidth="1"/>
    <col min="28" max="28" width="17.3984375" bestFit="1" customWidth="1"/>
    <col min="29" max="29" width="1.19921875" customWidth="1"/>
    <col min="30" max="30" width="12.3984375" bestFit="1" customWidth="1"/>
    <col min="31" max="31" width="1.19921875" customWidth="1"/>
    <col min="32" max="32" width="13.69921875" customWidth="1"/>
    <col min="33" max="33" width="1.19921875" customWidth="1"/>
    <col min="34" max="34" width="13.59765625" bestFit="1" customWidth="1"/>
    <col min="35" max="35" width="1.19921875" customWidth="1"/>
    <col min="36" max="36" width="12.8984375" bestFit="1" customWidth="1"/>
    <col min="37" max="37" width="1.19921875" customWidth="1"/>
    <col min="38" max="38" width="14.8984375" customWidth="1"/>
  </cols>
  <sheetData>
    <row r="1" spans="1:38" ht="24.75" customHeight="1">
      <c r="A1" s="125" t="s">
        <v>0</v>
      </c>
      <c r="B1" s="125"/>
      <c r="C1" s="125"/>
      <c r="D1" s="77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7"/>
      <c r="V1" s="76"/>
      <c r="W1" s="76"/>
      <c r="X1" s="77"/>
      <c r="Y1" s="77"/>
      <c r="Z1" s="77"/>
      <c r="AA1" s="76"/>
      <c r="AB1" s="77"/>
      <c r="AC1" s="76"/>
      <c r="AD1" s="77"/>
      <c r="AE1" s="76"/>
      <c r="AF1" s="77"/>
      <c r="AG1" s="77"/>
      <c r="AH1" s="77"/>
      <c r="AI1" s="76"/>
      <c r="AJ1" s="77"/>
    </row>
    <row r="2" spans="1:38" ht="24.75" customHeight="1">
      <c r="A2" s="125" t="s">
        <v>141</v>
      </c>
      <c r="B2" s="125"/>
      <c r="C2" s="125"/>
      <c r="D2" s="77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76"/>
      <c r="W2" s="76"/>
      <c r="X2" s="77"/>
      <c r="Y2" s="77"/>
      <c r="Z2" s="77"/>
      <c r="AA2" s="76"/>
      <c r="AB2" s="77"/>
      <c r="AC2" s="76"/>
      <c r="AD2" s="77"/>
      <c r="AE2" s="76"/>
      <c r="AF2" s="77"/>
      <c r="AG2" s="77"/>
      <c r="AH2" s="77"/>
      <c r="AI2" s="76"/>
      <c r="AJ2" s="77"/>
    </row>
    <row r="3" spans="1:38" ht="23.25" customHeight="1">
      <c r="A3" s="125"/>
      <c r="B3" s="125"/>
      <c r="C3" s="125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L3" s="62" t="s">
        <v>2</v>
      </c>
    </row>
    <row r="4" spans="1:38" ht="23.25" customHeight="1">
      <c r="A4" s="125"/>
      <c r="B4" s="125"/>
      <c r="C4" s="125"/>
      <c r="D4" s="160" t="s">
        <v>3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</row>
    <row r="5" spans="1:38" ht="22">
      <c r="A5" s="92"/>
      <c r="B5" s="92"/>
      <c r="C5" s="92"/>
      <c r="D5" s="73"/>
      <c r="E5" s="73"/>
      <c r="F5" s="73"/>
      <c r="G5" s="73"/>
      <c r="H5" s="73"/>
      <c r="I5" s="73"/>
      <c r="J5" s="73"/>
      <c r="K5" s="73"/>
      <c r="L5" s="73"/>
      <c r="M5" s="73"/>
      <c r="N5" s="166" t="s">
        <v>80</v>
      </c>
      <c r="O5" s="166"/>
      <c r="P5" s="166"/>
      <c r="Q5" s="166"/>
      <c r="R5" s="166"/>
      <c r="U5" s="73"/>
      <c r="V5" s="73"/>
      <c r="W5" s="73"/>
      <c r="X5" s="166" t="s">
        <v>87</v>
      </c>
      <c r="Y5" s="166"/>
      <c r="Z5" s="166"/>
      <c r="AA5" s="166"/>
      <c r="AB5" s="166"/>
      <c r="AC5" s="166"/>
      <c r="AD5" s="166"/>
      <c r="AE5" s="166"/>
      <c r="AF5" s="166"/>
      <c r="AG5" s="73"/>
      <c r="AH5" s="73"/>
      <c r="AI5" s="73"/>
      <c r="AJ5" s="73"/>
      <c r="AL5" s="73"/>
    </row>
    <row r="6" spans="1:38" ht="22">
      <c r="A6" s="92"/>
      <c r="B6" s="92"/>
      <c r="C6" s="92"/>
      <c r="D6" s="73"/>
      <c r="E6" s="73"/>
      <c r="F6" s="73"/>
      <c r="G6" s="73"/>
      <c r="H6" s="64" t="s">
        <v>142</v>
      </c>
      <c r="I6" s="73"/>
      <c r="J6" s="73"/>
      <c r="K6" s="73"/>
      <c r="L6" s="73"/>
      <c r="M6" s="73"/>
      <c r="N6" s="64"/>
      <c r="O6" s="64"/>
      <c r="P6" s="64"/>
      <c r="Q6" s="64"/>
      <c r="R6" s="64"/>
      <c r="U6" s="73"/>
      <c r="V6" s="73"/>
      <c r="W6" s="73"/>
      <c r="X6" s="64"/>
      <c r="Y6" s="64"/>
      <c r="Z6" s="64"/>
      <c r="AA6" s="64"/>
      <c r="AB6" s="64"/>
      <c r="AC6" s="64"/>
      <c r="AD6" s="64"/>
      <c r="AE6" s="64"/>
      <c r="AF6" s="64"/>
      <c r="AG6" s="73"/>
      <c r="AH6" s="73"/>
      <c r="AI6" s="73"/>
      <c r="AJ6" s="73"/>
      <c r="AL6" s="73"/>
    </row>
    <row r="7" spans="1:38" ht="21.75" customHeight="1">
      <c r="A7" s="126"/>
      <c r="B7" s="126"/>
      <c r="C7" s="126"/>
      <c r="D7" s="68"/>
      <c r="E7" s="61"/>
      <c r="F7" s="66"/>
      <c r="G7" s="66"/>
      <c r="H7" s="66" t="s">
        <v>143</v>
      </c>
      <c r="I7" s="66"/>
      <c r="J7" s="64"/>
      <c r="K7" s="66"/>
      <c r="L7" s="66"/>
      <c r="M7" s="66"/>
      <c r="N7" s="66"/>
      <c r="O7" s="66"/>
      <c r="P7" s="66"/>
      <c r="Q7" s="66"/>
      <c r="R7" s="66"/>
      <c r="U7" s="61"/>
      <c r="V7" s="67"/>
      <c r="W7" s="66"/>
      <c r="X7" s="66"/>
      <c r="Y7" s="66"/>
      <c r="Z7" s="66"/>
      <c r="AA7" s="66"/>
      <c r="AB7" s="66"/>
      <c r="AC7" s="66"/>
      <c r="AD7" s="69"/>
      <c r="AE7" s="66"/>
      <c r="AF7" s="68"/>
      <c r="AG7" s="61"/>
      <c r="AH7" s="61"/>
      <c r="AI7" s="67"/>
      <c r="AJ7" s="66"/>
      <c r="AL7" s="65"/>
    </row>
    <row r="8" spans="1:38" ht="21.75" customHeight="1">
      <c r="A8" s="126"/>
      <c r="B8" s="126"/>
      <c r="C8" s="126"/>
      <c r="D8" s="68"/>
      <c r="E8" s="61"/>
      <c r="F8" s="66"/>
      <c r="G8" s="66"/>
      <c r="H8" s="66" t="s">
        <v>144</v>
      </c>
      <c r="I8" s="66"/>
      <c r="J8" s="64" t="s">
        <v>145</v>
      </c>
      <c r="K8" s="66"/>
      <c r="L8" s="66"/>
      <c r="M8" s="66"/>
      <c r="N8" s="66"/>
      <c r="O8" s="66"/>
      <c r="P8" s="66"/>
      <c r="Q8" s="66"/>
      <c r="R8" s="66"/>
      <c r="U8" s="61"/>
      <c r="V8" s="67"/>
      <c r="W8" s="66"/>
      <c r="X8" s="66"/>
      <c r="Y8" s="66"/>
      <c r="Z8" s="66" t="s">
        <v>146</v>
      </c>
      <c r="AA8" s="66"/>
      <c r="AB8" s="64"/>
      <c r="AC8" s="66"/>
      <c r="AD8" s="69"/>
      <c r="AE8" s="66"/>
      <c r="AF8" s="68" t="s">
        <v>147</v>
      </c>
      <c r="AG8" s="61"/>
      <c r="AH8" s="61"/>
      <c r="AI8" s="67"/>
      <c r="AJ8" s="66"/>
      <c r="AL8" s="65"/>
    </row>
    <row r="9" spans="1:38" ht="21.75" customHeight="1">
      <c r="A9" s="126"/>
      <c r="B9" s="126"/>
      <c r="C9" s="126"/>
      <c r="D9" s="64" t="s">
        <v>148</v>
      </c>
      <c r="E9" s="61"/>
      <c r="F9" s="66"/>
      <c r="G9" s="66"/>
      <c r="H9" s="66" t="s">
        <v>149</v>
      </c>
      <c r="I9" s="66"/>
      <c r="J9" s="64" t="s">
        <v>150</v>
      </c>
      <c r="K9" s="66"/>
      <c r="L9" s="66"/>
      <c r="M9" s="66"/>
      <c r="N9" s="66"/>
      <c r="O9" s="66"/>
      <c r="P9" s="66" t="s">
        <v>151</v>
      </c>
      <c r="Q9" s="66"/>
      <c r="R9" s="68"/>
      <c r="U9" s="61"/>
      <c r="V9" s="69" t="s">
        <v>152</v>
      </c>
      <c r="W9" s="66"/>
      <c r="X9" s="66" t="s">
        <v>151</v>
      </c>
      <c r="Y9" s="66"/>
      <c r="Z9" s="67" t="s">
        <v>153</v>
      </c>
      <c r="AA9" s="66"/>
      <c r="AB9" s="69" t="s">
        <v>151</v>
      </c>
      <c r="AC9" s="66"/>
      <c r="AD9" s="67" t="s">
        <v>151</v>
      </c>
      <c r="AE9" s="66"/>
      <c r="AF9" s="68" t="s">
        <v>154</v>
      </c>
      <c r="AG9" s="61"/>
      <c r="AH9" s="67"/>
      <c r="AI9" s="67"/>
      <c r="AJ9" s="66" t="s">
        <v>149</v>
      </c>
      <c r="AL9" s="65"/>
    </row>
    <row r="10" spans="1:38" ht="21.75" customHeight="1">
      <c r="A10" s="126"/>
      <c r="B10" s="126"/>
      <c r="C10" s="126"/>
      <c r="D10" s="66" t="s">
        <v>155</v>
      </c>
      <c r="E10" s="66"/>
      <c r="F10" s="66" t="s">
        <v>156</v>
      </c>
      <c r="G10" s="66"/>
      <c r="H10" s="66" t="s">
        <v>157</v>
      </c>
      <c r="I10" s="66"/>
      <c r="J10" s="66" t="s">
        <v>158</v>
      </c>
      <c r="K10" s="66"/>
      <c r="L10" s="66"/>
      <c r="M10" s="66"/>
      <c r="N10" s="66" t="s">
        <v>159</v>
      </c>
      <c r="O10" s="66"/>
      <c r="P10" s="66" t="s">
        <v>160</v>
      </c>
      <c r="Q10" s="66"/>
      <c r="R10" s="66" t="s">
        <v>161</v>
      </c>
      <c r="T10" s="66" t="s">
        <v>160</v>
      </c>
      <c r="U10" s="66"/>
      <c r="V10" s="69" t="s">
        <v>162</v>
      </c>
      <c r="W10" s="66"/>
      <c r="X10" s="66" t="s">
        <v>163</v>
      </c>
      <c r="Y10" s="66"/>
      <c r="Z10" s="69" t="s">
        <v>164</v>
      </c>
      <c r="AA10" s="66"/>
      <c r="AB10" s="69" t="s">
        <v>144</v>
      </c>
      <c r="AC10" s="66"/>
      <c r="AD10" s="69" t="s">
        <v>165</v>
      </c>
      <c r="AE10" s="66"/>
      <c r="AF10" s="66" t="s">
        <v>166</v>
      </c>
      <c r="AG10" s="66"/>
      <c r="AH10" s="67" t="s">
        <v>167</v>
      </c>
      <c r="AI10" s="67"/>
      <c r="AJ10" s="66" t="s">
        <v>168</v>
      </c>
      <c r="AL10" s="66" t="s">
        <v>169</v>
      </c>
    </row>
    <row r="11" spans="1:38" ht="21.75" customHeight="1">
      <c r="A11" s="127"/>
      <c r="B11" s="79"/>
      <c r="C11" s="79"/>
      <c r="D11" s="71" t="s">
        <v>170</v>
      </c>
      <c r="E11" s="66"/>
      <c r="F11" s="71" t="s">
        <v>171</v>
      </c>
      <c r="G11" s="66"/>
      <c r="H11" s="71" t="s">
        <v>172</v>
      </c>
      <c r="I11" s="66"/>
      <c r="J11" s="71" t="s">
        <v>173</v>
      </c>
      <c r="K11" s="66"/>
      <c r="L11" s="72" t="s">
        <v>79</v>
      </c>
      <c r="M11" s="66"/>
      <c r="N11" s="71" t="s">
        <v>174</v>
      </c>
      <c r="O11" s="66"/>
      <c r="P11" s="71" t="s">
        <v>175</v>
      </c>
      <c r="Q11" s="66"/>
      <c r="R11" s="71" t="s">
        <v>176</v>
      </c>
      <c r="T11" s="71" t="s">
        <v>175</v>
      </c>
      <c r="U11" s="66"/>
      <c r="V11" s="78" t="s">
        <v>177</v>
      </c>
      <c r="W11" s="66"/>
      <c r="X11" s="71" t="s">
        <v>178</v>
      </c>
      <c r="Y11" s="66"/>
      <c r="Z11" s="72" t="s">
        <v>179</v>
      </c>
      <c r="AA11" s="66"/>
      <c r="AB11" s="72" t="s">
        <v>180</v>
      </c>
      <c r="AC11" s="66"/>
      <c r="AD11" s="72" t="s">
        <v>181</v>
      </c>
      <c r="AE11" s="66"/>
      <c r="AF11" s="71" t="s">
        <v>69</v>
      </c>
      <c r="AG11" s="66"/>
      <c r="AH11" s="72" t="s">
        <v>182</v>
      </c>
      <c r="AI11" s="67"/>
      <c r="AJ11" s="71" t="s">
        <v>183</v>
      </c>
      <c r="AL11" s="71" t="s">
        <v>184</v>
      </c>
    </row>
    <row r="12" spans="1:38" ht="21.65" customHeight="1">
      <c r="A12" s="127"/>
      <c r="B12" s="127"/>
      <c r="C12" s="127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L12" s="79"/>
    </row>
    <row r="13" spans="1:38" ht="22">
      <c r="A13" s="128" t="s">
        <v>201</v>
      </c>
      <c r="B13" s="128"/>
      <c r="C13" s="128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L13" s="80"/>
    </row>
    <row r="14" spans="1:38" s="73" customFormat="1" ht="20.9" customHeight="1">
      <c r="A14" s="128" t="s">
        <v>202</v>
      </c>
      <c r="B14" s="128"/>
      <c r="C14" s="128"/>
      <c r="D14" s="18">
        <v>8413569</v>
      </c>
      <c r="E14" s="15"/>
      <c r="F14" s="18">
        <v>56004025</v>
      </c>
      <c r="G14" s="18"/>
      <c r="H14" s="18">
        <v>3227739</v>
      </c>
      <c r="I14" s="15"/>
      <c r="J14" s="18">
        <v>-9917</v>
      </c>
      <c r="K14" s="15"/>
      <c r="L14" s="18">
        <v>3621945</v>
      </c>
      <c r="M14" s="15"/>
      <c r="N14" s="18">
        <v>929166</v>
      </c>
      <c r="O14" s="15"/>
      <c r="P14" s="18">
        <v>3666565</v>
      </c>
      <c r="Q14" s="15"/>
      <c r="R14" s="18">
        <v>136528023</v>
      </c>
      <c r="T14" s="18">
        <v>-8290076</v>
      </c>
      <c r="U14" s="15"/>
      <c r="V14" s="18">
        <v>26932000</v>
      </c>
      <c r="W14" s="15"/>
      <c r="X14" s="18">
        <v>-47961518</v>
      </c>
      <c r="Y14" s="15"/>
      <c r="Z14" s="18">
        <v>1097559</v>
      </c>
      <c r="AA14" s="10"/>
      <c r="AB14" s="18">
        <v>4817112</v>
      </c>
      <c r="AC14" s="10"/>
      <c r="AD14" s="18">
        <v>57064478</v>
      </c>
      <c r="AE14" s="15"/>
      <c r="AF14" s="18">
        <f>SUM(W14:AE14)</f>
        <v>15017631</v>
      </c>
      <c r="AG14" s="15"/>
      <c r="AH14" s="18">
        <f>SUM(D14:V14,AF14)</f>
        <v>246040670</v>
      </c>
      <c r="AI14" s="81"/>
      <c r="AJ14" s="18">
        <v>47182872</v>
      </c>
      <c r="AL14" s="18">
        <f t="shared" ref="AL14" si="0">SUM(AH14:AJ14)</f>
        <v>293223542</v>
      </c>
    </row>
    <row r="15" spans="1:38" s="73" customFormat="1" ht="20.9" customHeight="1">
      <c r="A15" s="73" t="s">
        <v>185</v>
      </c>
      <c r="B15" s="128"/>
      <c r="C15" s="128"/>
      <c r="D15" s="18"/>
      <c r="E15" s="15"/>
      <c r="F15" s="18"/>
      <c r="G15" s="18"/>
      <c r="H15" s="18"/>
      <c r="I15" s="15"/>
      <c r="J15" s="18"/>
      <c r="K15" s="15"/>
      <c r="L15" s="18"/>
      <c r="M15" s="15"/>
      <c r="N15" s="18"/>
      <c r="O15" s="15"/>
      <c r="P15" s="18"/>
      <c r="Q15" s="15"/>
      <c r="R15" s="18"/>
      <c r="T15" s="18"/>
      <c r="U15" s="15"/>
      <c r="V15" s="18"/>
      <c r="W15" s="15"/>
      <c r="X15" s="18"/>
      <c r="Y15" s="15"/>
      <c r="Z15" s="18"/>
      <c r="AA15" s="10"/>
      <c r="AB15" s="18"/>
      <c r="AC15" s="10"/>
      <c r="AD15" s="18"/>
      <c r="AE15" s="15"/>
      <c r="AF15" s="18"/>
      <c r="AG15" s="15"/>
      <c r="AH15" s="18"/>
      <c r="AI15" s="81"/>
      <c r="AJ15" s="18"/>
      <c r="AL15" s="18"/>
    </row>
    <row r="16" spans="1:38" s="73" customFormat="1" ht="20.9" customHeight="1">
      <c r="A16" s="133" t="s">
        <v>186</v>
      </c>
      <c r="B16" s="128"/>
      <c r="C16" s="128"/>
      <c r="D16" s="18"/>
      <c r="E16" s="15"/>
      <c r="F16" s="18"/>
      <c r="G16" s="18"/>
      <c r="H16" s="18"/>
      <c r="I16" s="15"/>
      <c r="J16" s="18"/>
      <c r="K16" s="15"/>
      <c r="L16" s="18"/>
      <c r="M16" s="15"/>
      <c r="N16" s="18"/>
      <c r="O16" s="15"/>
      <c r="P16" s="18"/>
      <c r="Q16" s="15"/>
      <c r="R16" s="18"/>
      <c r="T16" s="18"/>
      <c r="U16" s="15"/>
      <c r="V16" s="18"/>
      <c r="W16" s="15"/>
      <c r="X16" s="18"/>
      <c r="Y16" s="15"/>
      <c r="Z16" s="18"/>
      <c r="AA16" s="10"/>
      <c r="AB16" s="18"/>
      <c r="AC16" s="10"/>
      <c r="AD16" s="18"/>
      <c r="AE16" s="15"/>
      <c r="AF16" s="18"/>
      <c r="AG16" s="15"/>
      <c r="AH16" s="18"/>
      <c r="AI16" s="81"/>
      <c r="AJ16" s="18"/>
      <c r="AL16" s="18"/>
    </row>
    <row r="17" spans="1:38" s="73" customFormat="1" ht="20.9" customHeight="1">
      <c r="A17" s="127" t="s">
        <v>271</v>
      </c>
      <c r="B17" s="91"/>
      <c r="C17" s="128"/>
      <c r="D17" s="31">
        <v>-6606</v>
      </c>
      <c r="E17" s="12"/>
      <c r="F17" s="31">
        <v>-43273</v>
      </c>
      <c r="G17" s="31"/>
      <c r="H17" s="31">
        <v>0</v>
      </c>
      <c r="I17" s="12"/>
      <c r="J17" s="31">
        <v>0</v>
      </c>
      <c r="K17" s="12"/>
      <c r="L17" s="31">
        <v>0</v>
      </c>
      <c r="M17" s="12"/>
      <c r="N17" s="31">
        <v>0</v>
      </c>
      <c r="O17" s="12"/>
      <c r="P17" s="31">
        <v>-156497</v>
      </c>
      <c r="Q17" s="12"/>
      <c r="R17" s="31">
        <v>49879</v>
      </c>
      <c r="T17" s="31">
        <v>156497</v>
      </c>
      <c r="U17" s="82"/>
      <c r="V17" s="9">
        <v>0</v>
      </c>
      <c r="W17" s="82"/>
      <c r="X17" s="31">
        <v>0</v>
      </c>
      <c r="Y17" s="82"/>
      <c r="Z17" s="31">
        <v>0</v>
      </c>
      <c r="AA17" s="83"/>
      <c r="AB17" s="31">
        <v>0</v>
      </c>
      <c r="AC17" s="83"/>
      <c r="AD17" s="31">
        <v>0</v>
      </c>
      <c r="AE17" s="12"/>
      <c r="AF17" s="147">
        <f>SUM(W17:AE17)</f>
        <v>0</v>
      </c>
      <c r="AG17" s="82"/>
      <c r="AH17" s="9">
        <f>SUM(D17:V17,AF17)</f>
        <v>0</v>
      </c>
      <c r="AI17" s="31"/>
      <c r="AJ17" s="9">
        <v>0</v>
      </c>
      <c r="AK17"/>
      <c r="AL17" s="9">
        <f>SUM(AH17:AJ17)</f>
        <v>0</v>
      </c>
    </row>
    <row r="18" spans="1:38" ht="20.9" customHeight="1">
      <c r="A18" s="127" t="s">
        <v>187</v>
      </c>
      <c r="B18" s="128"/>
      <c r="C18" s="128"/>
      <c r="D18" s="9">
        <v>0</v>
      </c>
      <c r="E18" s="12"/>
      <c r="F18" s="9">
        <v>0</v>
      </c>
      <c r="G18" s="9"/>
      <c r="H18" s="9">
        <v>0</v>
      </c>
      <c r="I18" s="12"/>
      <c r="J18" s="9">
        <v>0</v>
      </c>
      <c r="K18" s="12"/>
      <c r="L18" s="9">
        <v>0</v>
      </c>
      <c r="M18" s="12"/>
      <c r="N18" s="9">
        <v>0</v>
      </c>
      <c r="O18" s="12"/>
      <c r="P18" s="9">
        <v>0</v>
      </c>
      <c r="Q18" s="12"/>
      <c r="R18" s="9">
        <v>-4258010</v>
      </c>
      <c r="T18" s="9">
        <v>0</v>
      </c>
      <c r="U18" s="12"/>
      <c r="V18" s="9">
        <v>0</v>
      </c>
      <c r="W18" s="12"/>
      <c r="X18" s="9">
        <v>0</v>
      </c>
      <c r="Y18" s="12"/>
      <c r="Z18" s="9">
        <v>0</v>
      </c>
      <c r="AA18" s="8"/>
      <c r="AB18" s="9">
        <v>0</v>
      </c>
      <c r="AC18" s="8"/>
      <c r="AD18" s="9">
        <v>0</v>
      </c>
      <c r="AE18" s="12"/>
      <c r="AF18" s="9">
        <f>SUM(W18:AE18)</f>
        <v>0</v>
      </c>
      <c r="AG18" s="12"/>
      <c r="AH18" s="9">
        <f>SUM(D18:V18,AF18)</f>
        <v>-4258010</v>
      </c>
      <c r="AI18" s="85"/>
      <c r="AJ18" s="9">
        <v>-9604821</v>
      </c>
      <c r="AL18" s="9">
        <f t="shared" ref="AL18:AL19" si="1">SUM(AH18:AJ18)</f>
        <v>-13862831</v>
      </c>
    </row>
    <row r="19" spans="1:38" s="73" customFormat="1" ht="20.9" customHeight="1">
      <c r="A19" s="127" t="s">
        <v>203</v>
      </c>
      <c r="B19" s="91"/>
      <c r="C19" s="128"/>
      <c r="D19" s="145">
        <v>0</v>
      </c>
      <c r="E19" s="146"/>
      <c r="F19" s="145">
        <v>0</v>
      </c>
      <c r="G19" s="144"/>
      <c r="H19" s="145">
        <v>0</v>
      </c>
      <c r="I19" s="146"/>
      <c r="J19" s="145">
        <v>0</v>
      </c>
      <c r="K19" s="146"/>
      <c r="L19" s="145">
        <v>0</v>
      </c>
      <c r="M19" s="146"/>
      <c r="N19" s="145">
        <v>0</v>
      </c>
      <c r="O19" s="146"/>
      <c r="P19" s="145">
        <v>0</v>
      </c>
      <c r="Q19" s="146"/>
      <c r="R19" s="145">
        <v>0</v>
      </c>
      <c r="T19" s="145">
        <v>-634022</v>
      </c>
      <c r="U19" s="82"/>
      <c r="V19" s="145">
        <v>0</v>
      </c>
      <c r="W19" s="82"/>
      <c r="X19" s="145">
        <v>0</v>
      </c>
      <c r="Y19" s="82"/>
      <c r="Z19" s="145">
        <v>0</v>
      </c>
      <c r="AA19" s="83"/>
      <c r="AB19" s="145">
        <v>0</v>
      </c>
      <c r="AC19" s="83"/>
      <c r="AD19" s="145">
        <v>0</v>
      </c>
      <c r="AE19" s="146"/>
      <c r="AF19" s="145">
        <f>SUM(W19:AE19)</f>
        <v>0</v>
      </c>
      <c r="AG19" s="82"/>
      <c r="AH19" s="145">
        <f>SUM(D19:V19,AF19)</f>
        <v>-634022</v>
      </c>
      <c r="AI19" s="144"/>
      <c r="AJ19" s="145">
        <v>0</v>
      </c>
      <c r="AK19"/>
      <c r="AL19" s="145">
        <f t="shared" si="1"/>
        <v>-634022</v>
      </c>
    </row>
    <row r="20" spans="1:38" s="73" customFormat="1" ht="20.9" customHeight="1">
      <c r="A20" s="133" t="s">
        <v>188</v>
      </c>
      <c r="B20" s="128"/>
      <c r="C20" s="128"/>
      <c r="D20" s="16">
        <f>SUM(D17:D19)</f>
        <v>-6606</v>
      </c>
      <c r="E20" s="14"/>
      <c r="F20" s="16">
        <f>SUM(F17:F19)</f>
        <v>-43273</v>
      </c>
      <c r="G20" s="49"/>
      <c r="H20" s="16">
        <f>SUM(H17:H19)</f>
        <v>0</v>
      </c>
      <c r="I20" s="14"/>
      <c r="J20" s="16">
        <f>SUM(J17:J19)</f>
        <v>0</v>
      </c>
      <c r="K20" s="14"/>
      <c r="L20" s="16">
        <f>SUM(L17:L19)</f>
        <v>0</v>
      </c>
      <c r="M20" s="14"/>
      <c r="N20" s="16">
        <f>SUM(N17:N19)</f>
        <v>0</v>
      </c>
      <c r="O20" s="14"/>
      <c r="P20" s="16">
        <f>SUM(P17:P19)</f>
        <v>-156497</v>
      </c>
      <c r="Q20" s="14"/>
      <c r="R20" s="16">
        <f>SUM(R17:R19)</f>
        <v>-4208131</v>
      </c>
      <c r="T20" s="16">
        <f>SUM(T17:T19)</f>
        <v>-477525</v>
      </c>
      <c r="U20" s="14"/>
      <c r="V20" s="16">
        <f>SUM(V17:V19)</f>
        <v>0</v>
      </c>
      <c r="W20" s="14"/>
      <c r="X20" s="16">
        <f>SUM(X17:X19)</f>
        <v>0</v>
      </c>
      <c r="Y20" s="14"/>
      <c r="Z20" s="16">
        <f>SUM(Z17:Z19)</f>
        <v>0</v>
      </c>
      <c r="AA20" s="50"/>
      <c r="AB20" s="16">
        <f>SUM(AB17:AB19)</f>
        <v>0</v>
      </c>
      <c r="AC20" s="50"/>
      <c r="AD20" s="16">
        <f>SUM(AD17:AD19)</f>
        <v>0</v>
      </c>
      <c r="AE20" s="14"/>
      <c r="AF20" s="16">
        <f>SUM(AF17:AF19)</f>
        <v>0</v>
      </c>
      <c r="AG20" s="14"/>
      <c r="AH20" s="16">
        <f>SUM(AH17:AH19)</f>
        <v>-4892032</v>
      </c>
      <c r="AI20" s="81"/>
      <c r="AJ20" s="16">
        <f>SUM(AJ17:AJ19)</f>
        <v>-9604821</v>
      </c>
      <c r="AL20" s="16">
        <f>SUM(AL17:AL19)</f>
        <v>-14496853</v>
      </c>
    </row>
    <row r="21" spans="1:38" s="73" customFormat="1" ht="20.9" customHeight="1">
      <c r="A21" s="134" t="s">
        <v>189</v>
      </c>
      <c r="B21" s="128"/>
      <c r="C21" s="128"/>
      <c r="D21" s="15"/>
      <c r="E21" s="14"/>
      <c r="F21" s="15"/>
      <c r="G21" s="15"/>
      <c r="H21" s="15"/>
      <c r="I21" s="15"/>
      <c r="J21" s="15"/>
      <c r="K21" s="15"/>
      <c r="L21" s="15"/>
      <c r="M21" s="14"/>
      <c r="N21" s="15"/>
      <c r="O21" s="15"/>
      <c r="P21" s="15"/>
      <c r="Q21" s="15"/>
      <c r="R21" s="15"/>
      <c r="U21" s="15"/>
      <c r="V21" s="15"/>
      <c r="W21" s="14"/>
      <c r="X21" s="15"/>
      <c r="Y21" s="14"/>
      <c r="Z21" s="15"/>
      <c r="AA21" s="10"/>
      <c r="AB21" s="15"/>
      <c r="AC21" s="10"/>
      <c r="AD21" s="15"/>
      <c r="AE21" s="14"/>
      <c r="AF21" s="15"/>
      <c r="AG21" s="15"/>
      <c r="AH21" s="15"/>
      <c r="AI21" s="81"/>
      <c r="AJ21" s="9"/>
      <c r="AL21" s="80"/>
    </row>
    <row r="22" spans="1:38" s="73" customFormat="1" ht="20.9" customHeight="1">
      <c r="A22" s="127" t="s">
        <v>190</v>
      </c>
      <c r="B22" s="128"/>
      <c r="C22" s="128"/>
      <c r="D22" s="15"/>
      <c r="E22" s="14"/>
      <c r="F22" s="15"/>
      <c r="G22" s="15"/>
      <c r="H22" s="15"/>
      <c r="I22" s="15"/>
      <c r="J22" s="15"/>
      <c r="K22" s="15"/>
      <c r="L22" s="15"/>
      <c r="M22" s="14"/>
      <c r="N22" s="15"/>
      <c r="O22" s="15"/>
      <c r="P22" s="15"/>
      <c r="Q22" s="15"/>
      <c r="R22" s="15"/>
      <c r="U22" s="15"/>
      <c r="V22" s="15"/>
      <c r="W22" s="14"/>
      <c r="X22" s="15"/>
      <c r="Y22" s="14"/>
      <c r="Z22" s="15"/>
      <c r="AA22" s="10"/>
      <c r="AB22" s="15"/>
      <c r="AC22" s="10"/>
      <c r="AD22" s="15"/>
      <c r="AE22" s="14"/>
      <c r="AF22" s="15"/>
      <c r="AG22" s="15"/>
      <c r="AH22" s="15"/>
      <c r="AI22" s="81"/>
      <c r="AJ22" s="9"/>
      <c r="AL22" s="80"/>
    </row>
    <row r="23" spans="1:38" s="73" customFormat="1" ht="20.9" customHeight="1">
      <c r="A23" s="127" t="s">
        <v>269</v>
      </c>
      <c r="B23" s="154"/>
      <c r="C23" s="128"/>
      <c r="D23" s="148">
        <v>0</v>
      </c>
      <c r="E23" s="149"/>
      <c r="F23" s="148">
        <v>0</v>
      </c>
      <c r="G23" s="148"/>
      <c r="H23" s="148">
        <v>-17297598</v>
      </c>
      <c r="I23" s="148"/>
      <c r="J23" s="148">
        <v>0</v>
      </c>
      <c r="K23" s="148"/>
      <c r="L23" s="148">
        <v>0</v>
      </c>
      <c r="M23" s="149"/>
      <c r="N23" s="148">
        <v>0</v>
      </c>
      <c r="O23" s="148"/>
      <c r="P23" s="148">
        <v>0</v>
      </c>
      <c r="Q23" s="148"/>
      <c r="R23" s="148">
        <v>-218</v>
      </c>
      <c r="S23" s="150"/>
      <c r="T23" s="150">
        <v>0</v>
      </c>
      <c r="U23" s="148"/>
      <c r="V23" s="148">
        <v>0</v>
      </c>
      <c r="W23" s="149"/>
      <c r="X23" s="148">
        <v>167427</v>
      </c>
      <c r="Y23" s="149"/>
      <c r="Z23" s="148">
        <v>-1541</v>
      </c>
      <c r="AA23" s="39"/>
      <c r="AB23" s="148">
        <v>0</v>
      </c>
      <c r="AC23" s="39"/>
      <c r="AD23" s="148">
        <v>1135390</v>
      </c>
      <c r="AE23" s="149"/>
      <c r="AF23" s="148">
        <f>SUM(W23:AE23)</f>
        <v>1301276</v>
      </c>
      <c r="AG23" s="148"/>
      <c r="AH23" s="148">
        <f>SUM(D23:V23,AF23)</f>
        <v>-15996540</v>
      </c>
      <c r="AI23" s="151"/>
      <c r="AJ23" s="32">
        <v>-20538391</v>
      </c>
      <c r="AK23" s="150"/>
      <c r="AL23" s="152">
        <f>SUM(AH23:AJ23)</f>
        <v>-36534931</v>
      </c>
    </row>
    <row r="24" spans="1:38" s="73" customFormat="1" ht="20.9" customHeight="1">
      <c r="A24" s="127" t="s">
        <v>204</v>
      </c>
      <c r="B24" s="128"/>
      <c r="C24" s="128"/>
      <c r="D24" s="148">
        <v>0</v>
      </c>
      <c r="E24" s="149"/>
      <c r="F24" s="148">
        <v>0</v>
      </c>
      <c r="G24" s="148"/>
      <c r="H24" s="148">
        <v>329525</v>
      </c>
      <c r="I24" s="148"/>
      <c r="J24" s="148">
        <v>0</v>
      </c>
      <c r="K24" s="148"/>
      <c r="L24" s="148">
        <v>0</v>
      </c>
      <c r="M24" s="149"/>
      <c r="N24" s="148">
        <v>0</v>
      </c>
      <c r="O24" s="148"/>
      <c r="P24" s="148">
        <v>0</v>
      </c>
      <c r="Q24" s="148"/>
      <c r="R24" s="148">
        <v>0</v>
      </c>
      <c r="S24" s="150"/>
      <c r="T24" s="150">
        <v>0</v>
      </c>
      <c r="U24" s="148"/>
      <c r="V24" s="148">
        <v>0</v>
      </c>
      <c r="W24" s="149"/>
      <c r="X24" s="148">
        <v>0</v>
      </c>
      <c r="Y24" s="149"/>
      <c r="Z24" s="148">
        <v>0</v>
      </c>
      <c r="AA24" s="39"/>
      <c r="AB24" s="148">
        <v>0</v>
      </c>
      <c r="AC24" s="39"/>
      <c r="AD24" s="148">
        <v>0</v>
      </c>
      <c r="AE24" s="149"/>
      <c r="AF24" s="148">
        <f>SUM(W24:AE24)</f>
        <v>0</v>
      </c>
      <c r="AG24" s="148"/>
      <c r="AH24" s="148">
        <f>SUM(D24:V24,AF24)</f>
        <v>329525</v>
      </c>
      <c r="AI24" s="151"/>
      <c r="AJ24" s="32">
        <v>-329525</v>
      </c>
      <c r="AK24" s="150"/>
      <c r="AL24" s="152">
        <f>SUM(AH24:AJ24)</f>
        <v>0</v>
      </c>
    </row>
    <row r="25" spans="1:38" s="73" customFormat="1" ht="20.9" customHeight="1">
      <c r="A25" s="127" t="s">
        <v>205</v>
      </c>
      <c r="B25" s="131"/>
      <c r="C25" s="129"/>
      <c r="D25" s="13">
        <v>0</v>
      </c>
      <c r="E25" s="12"/>
      <c r="F25" s="13">
        <v>0</v>
      </c>
      <c r="G25" s="9"/>
      <c r="H25" s="13">
        <v>15897</v>
      </c>
      <c r="I25" s="9"/>
      <c r="J25" s="13">
        <v>0</v>
      </c>
      <c r="K25" s="9"/>
      <c r="L25" s="13">
        <v>0</v>
      </c>
      <c r="M25" s="9"/>
      <c r="N25" s="13">
        <v>0</v>
      </c>
      <c r="O25" s="9"/>
      <c r="P25" s="13">
        <v>0</v>
      </c>
      <c r="Q25" s="9"/>
      <c r="R25" s="13">
        <v>-15897</v>
      </c>
      <c r="T25" s="13">
        <v>0</v>
      </c>
      <c r="U25" s="9"/>
      <c r="V25" s="13">
        <v>0</v>
      </c>
      <c r="W25" s="9"/>
      <c r="X25" s="13">
        <v>0</v>
      </c>
      <c r="Y25" s="9"/>
      <c r="Z25" s="13">
        <v>0</v>
      </c>
      <c r="AA25" s="9"/>
      <c r="AB25" s="13">
        <v>0</v>
      </c>
      <c r="AC25" s="9"/>
      <c r="AD25" s="13">
        <v>0</v>
      </c>
      <c r="AE25" s="9"/>
      <c r="AF25" s="13">
        <f t="shared" ref="AF25" si="2">SUM(W25:AE25)</f>
        <v>0</v>
      </c>
      <c r="AG25" s="9"/>
      <c r="AH25" s="13">
        <f>SUM(D25:V25,AF25)</f>
        <v>0</v>
      </c>
      <c r="AI25" s="9"/>
      <c r="AJ25" s="13">
        <v>0</v>
      </c>
      <c r="AK25"/>
      <c r="AL25" s="13">
        <f t="shared" ref="AL25" si="3">SUM(AH25:AJ25)</f>
        <v>0</v>
      </c>
    </row>
    <row r="26" spans="1:38" s="73" customFormat="1" ht="20.9" customHeight="1">
      <c r="A26" s="135" t="s">
        <v>192</v>
      </c>
      <c r="B26" s="129"/>
      <c r="C26" s="129"/>
      <c r="D26" s="16">
        <f>SUM(D21:D25)</f>
        <v>0</v>
      </c>
      <c r="E26" s="14"/>
      <c r="F26" s="16">
        <f>SUM(F21:F25)</f>
        <v>0</v>
      </c>
      <c r="G26" s="18"/>
      <c r="H26" s="16">
        <f>SUM(H21:H25)</f>
        <v>-16952176</v>
      </c>
      <c r="I26" s="15"/>
      <c r="J26" s="16">
        <f>SUM(J21:J25)</f>
        <v>0</v>
      </c>
      <c r="K26" s="15"/>
      <c r="L26" s="16">
        <f>SUM(L21:L25)</f>
        <v>0</v>
      </c>
      <c r="M26" s="14"/>
      <c r="N26" s="16">
        <f>SUM(N21:N25)</f>
        <v>0</v>
      </c>
      <c r="O26" s="15"/>
      <c r="P26" s="16">
        <f>SUM(P21:P25)</f>
        <v>0</v>
      </c>
      <c r="Q26" s="15"/>
      <c r="R26" s="16">
        <f>SUM(R21:R25)</f>
        <v>-16115</v>
      </c>
      <c r="T26" s="16">
        <f>SUM(T21:T25)</f>
        <v>0</v>
      </c>
      <c r="U26" s="15"/>
      <c r="V26" s="16">
        <f>SUM(V21:V25)</f>
        <v>0</v>
      </c>
      <c r="W26" s="14"/>
      <c r="X26" s="16">
        <f>SUM(X21:X25)</f>
        <v>167427</v>
      </c>
      <c r="Y26" s="14"/>
      <c r="Z26" s="16">
        <f>SUM(Z21:Z25)</f>
        <v>-1541</v>
      </c>
      <c r="AA26" s="10"/>
      <c r="AB26" s="16">
        <f>SUM(AB21:AB25)</f>
        <v>0</v>
      </c>
      <c r="AC26" s="10"/>
      <c r="AD26" s="16">
        <f>SUM(AD21:AD25)</f>
        <v>1135390</v>
      </c>
      <c r="AE26" s="14"/>
      <c r="AF26" s="16">
        <f>SUM(AF21:AF25)</f>
        <v>1301276</v>
      </c>
      <c r="AG26" s="15"/>
      <c r="AH26" s="16">
        <f>SUM(AH21:AH25)</f>
        <v>-15667015</v>
      </c>
      <c r="AI26" s="81"/>
      <c r="AJ26" s="16">
        <f>SUM(AJ21:AJ25)</f>
        <v>-20867916</v>
      </c>
      <c r="AL26" s="16">
        <f>SUM(AL21:AL25)</f>
        <v>-36534931</v>
      </c>
    </row>
    <row r="27" spans="1:38" s="73" customFormat="1" ht="20.9" customHeight="1">
      <c r="A27" s="129" t="s">
        <v>193</v>
      </c>
      <c r="B27" s="129"/>
      <c r="C27" s="129"/>
      <c r="D27" s="16">
        <f>SUM(D20,D26)</f>
        <v>-6606</v>
      </c>
      <c r="E27" s="81"/>
      <c r="F27" s="16">
        <f>SUM(F20,F26)</f>
        <v>-43273</v>
      </c>
      <c r="G27" s="18"/>
      <c r="H27" s="16">
        <f>SUM(H20,H26)</f>
        <v>-16952176</v>
      </c>
      <c r="I27" s="15"/>
      <c r="J27" s="16">
        <f>SUM(J20,J26)</f>
        <v>0</v>
      </c>
      <c r="K27" s="15"/>
      <c r="L27" s="16">
        <f>SUM(L20,L26)</f>
        <v>0</v>
      </c>
      <c r="M27" s="81"/>
      <c r="N27" s="16">
        <f>SUM(N20,N26)</f>
        <v>0</v>
      </c>
      <c r="O27" s="15"/>
      <c r="P27" s="16">
        <f>SUM(P20,P26)</f>
        <v>-156497</v>
      </c>
      <c r="Q27" s="15"/>
      <c r="R27" s="16">
        <f>SUM(R20,R26)</f>
        <v>-4224246</v>
      </c>
      <c r="S27" s="18"/>
      <c r="T27" s="16">
        <f>SUM(T20,T26)</f>
        <v>-477525</v>
      </c>
      <c r="U27" s="81"/>
      <c r="V27" s="16">
        <f>SUM(V20,V26)</f>
        <v>0</v>
      </c>
      <c r="W27" s="81"/>
      <c r="X27" s="16">
        <f>SUM(X20,X26)</f>
        <v>167427</v>
      </c>
      <c r="Y27" s="81"/>
      <c r="Z27" s="16">
        <f>SUM(Z20,Z26)</f>
        <v>-1541</v>
      </c>
      <c r="AA27" s="81"/>
      <c r="AB27" s="16">
        <f>SUM(AB20,AB26)</f>
        <v>0</v>
      </c>
      <c r="AC27" s="84"/>
      <c r="AD27" s="16">
        <f>SUM(AD20,AD26)</f>
        <v>1135390</v>
      </c>
      <c r="AE27" s="81"/>
      <c r="AF27" s="16">
        <f>SUM(AF20,AF26)</f>
        <v>1301276</v>
      </c>
      <c r="AG27" s="81"/>
      <c r="AH27" s="16">
        <f>SUM(AH20,AH26)</f>
        <v>-20559047</v>
      </c>
      <c r="AI27" s="81"/>
      <c r="AJ27" s="16">
        <f>SUM(AJ20,AJ26)</f>
        <v>-30472737</v>
      </c>
      <c r="AK27" s="81"/>
      <c r="AL27" s="16">
        <f>SUM(AL20,AL26)</f>
        <v>-51031784</v>
      </c>
    </row>
    <row r="28" spans="1:38" s="73" customFormat="1" ht="20.9" customHeight="1">
      <c r="A28" s="129" t="s">
        <v>301</v>
      </c>
      <c r="B28" s="129"/>
      <c r="C28" s="129"/>
      <c r="D28" s="15"/>
      <c r="E28" s="81"/>
      <c r="F28" s="15"/>
      <c r="G28" s="15"/>
      <c r="H28" s="15"/>
      <c r="I28" s="15"/>
      <c r="J28" s="15"/>
      <c r="K28" s="15"/>
      <c r="L28" s="15"/>
      <c r="M28" s="81"/>
      <c r="N28" s="15"/>
      <c r="O28" s="15"/>
      <c r="P28" s="15"/>
      <c r="Q28" s="15"/>
      <c r="R28" s="15"/>
      <c r="U28" s="15"/>
      <c r="V28" s="15"/>
      <c r="W28" s="81"/>
      <c r="X28" s="15"/>
      <c r="Y28" s="81"/>
      <c r="Z28" s="15"/>
      <c r="AA28" s="84"/>
      <c r="AB28" s="15"/>
      <c r="AC28" s="84"/>
      <c r="AD28" s="15"/>
      <c r="AE28" s="81"/>
      <c r="AF28" s="15"/>
      <c r="AG28" s="81"/>
      <c r="AH28" s="12"/>
      <c r="AI28" s="81"/>
      <c r="AJ28" s="80"/>
      <c r="AL28" s="80"/>
    </row>
    <row r="29" spans="1:38" ht="20.9" customHeight="1">
      <c r="A29" s="127" t="s">
        <v>194</v>
      </c>
      <c r="B29" s="129"/>
      <c r="C29" s="129"/>
      <c r="D29" s="9">
        <v>0</v>
      </c>
      <c r="E29" s="12"/>
      <c r="F29" s="9">
        <v>0</v>
      </c>
      <c r="G29" s="9"/>
      <c r="H29" s="9">
        <v>0</v>
      </c>
      <c r="I29" s="9"/>
      <c r="J29" s="9">
        <v>0</v>
      </c>
      <c r="K29" s="9"/>
      <c r="L29" s="9">
        <v>0</v>
      </c>
      <c r="M29" s="9"/>
      <c r="N29" s="9">
        <v>0</v>
      </c>
      <c r="O29" s="9"/>
      <c r="P29" s="9">
        <v>0</v>
      </c>
      <c r="Q29" s="9"/>
      <c r="R29" s="9">
        <v>18925721</v>
      </c>
      <c r="T29" s="9">
        <v>0</v>
      </c>
      <c r="U29" s="15"/>
      <c r="V29" s="9">
        <v>0</v>
      </c>
      <c r="W29" s="9"/>
      <c r="X29" s="9">
        <v>0</v>
      </c>
      <c r="Y29" s="9"/>
      <c r="Z29" s="9">
        <v>0</v>
      </c>
      <c r="AA29" s="9"/>
      <c r="AB29" s="9">
        <v>0</v>
      </c>
      <c r="AC29" s="9"/>
      <c r="AD29" s="9">
        <v>0</v>
      </c>
      <c r="AE29" s="9"/>
      <c r="AF29" s="9">
        <f t="shared" ref="AF29" si="4">SUM(W29:AE29)</f>
        <v>0</v>
      </c>
      <c r="AG29" s="9"/>
      <c r="AH29" s="9">
        <f>SUM(D29:V29,AF29)</f>
        <v>18925721</v>
      </c>
      <c r="AI29" s="9"/>
      <c r="AJ29" s="9">
        <v>2083000</v>
      </c>
      <c r="AL29" s="9">
        <f>SUM(AH29:AJ29)</f>
        <v>21008721</v>
      </c>
    </row>
    <row r="30" spans="1:38" ht="20.9" customHeight="1">
      <c r="A30" s="70" t="s">
        <v>195</v>
      </c>
      <c r="B30" s="129"/>
      <c r="C30" s="129"/>
      <c r="D30" s="38"/>
      <c r="E30" s="12"/>
      <c r="F30" s="38"/>
      <c r="G30" s="12"/>
      <c r="H30" s="38"/>
      <c r="I30" s="12"/>
      <c r="J30" s="38"/>
      <c r="K30" s="12"/>
      <c r="L30" s="38"/>
      <c r="M30" s="12"/>
      <c r="N30" s="38"/>
      <c r="O30" s="12"/>
      <c r="P30" s="38"/>
      <c r="Q30" s="12"/>
      <c r="R30" s="11"/>
      <c r="T30" s="9"/>
      <c r="U30" s="85"/>
      <c r="V30" s="38"/>
      <c r="W30" s="85"/>
      <c r="X30" s="9"/>
      <c r="Y30" s="12"/>
      <c r="Z30" s="9"/>
      <c r="AA30" s="8"/>
      <c r="AB30" s="9"/>
      <c r="AC30" s="9"/>
      <c r="AD30" s="9"/>
      <c r="AE30" s="9"/>
      <c r="AF30" s="9"/>
      <c r="AG30" s="85"/>
      <c r="AH30" s="9"/>
      <c r="AI30" s="85"/>
      <c r="AJ30" s="9"/>
      <c r="AL30" s="9"/>
    </row>
    <row r="31" spans="1:38" ht="20.9" customHeight="1">
      <c r="A31" s="70" t="s">
        <v>206</v>
      </c>
      <c r="B31" s="129"/>
      <c r="C31" s="129"/>
      <c r="D31" s="9">
        <v>0</v>
      </c>
      <c r="E31" s="12"/>
      <c r="F31" s="9">
        <v>0</v>
      </c>
      <c r="G31" s="9"/>
      <c r="H31" s="9">
        <v>0</v>
      </c>
      <c r="I31" s="12"/>
      <c r="J31" s="9">
        <v>0</v>
      </c>
      <c r="K31" s="12"/>
      <c r="L31" s="9">
        <v>0</v>
      </c>
      <c r="M31" s="12"/>
      <c r="N31" s="9">
        <v>0</v>
      </c>
      <c r="O31" s="12"/>
      <c r="P31" s="9">
        <v>0</v>
      </c>
      <c r="Q31" s="12"/>
      <c r="R31" s="9">
        <v>-368915</v>
      </c>
      <c r="T31" s="9">
        <v>0</v>
      </c>
      <c r="U31" s="85"/>
      <c r="V31" s="9">
        <v>0</v>
      </c>
      <c r="W31" s="85"/>
      <c r="X31" s="9">
        <v>0</v>
      </c>
      <c r="Y31" s="9"/>
      <c r="Z31" s="9">
        <v>0</v>
      </c>
      <c r="AA31" s="9"/>
      <c r="AB31" s="9">
        <v>0</v>
      </c>
      <c r="AC31" s="9"/>
      <c r="AD31" s="9">
        <v>0</v>
      </c>
      <c r="AE31" s="9"/>
      <c r="AF31" s="9">
        <f t="shared" ref="AF31:AF32" si="5">SUM(W31:AE31)</f>
        <v>0</v>
      </c>
      <c r="AG31" s="9"/>
      <c r="AH31" s="9">
        <f>SUM(D31:V31,AF31)</f>
        <v>-368915</v>
      </c>
      <c r="AI31" s="85"/>
      <c r="AJ31" s="9">
        <v>-447</v>
      </c>
      <c r="AL31" s="9">
        <f t="shared" ref="AL31:AL33" si="6">SUM(AH31:AJ31)</f>
        <v>-369362</v>
      </c>
    </row>
    <row r="32" spans="1:38" ht="20.9" customHeight="1">
      <c r="A32" s="70" t="s">
        <v>196</v>
      </c>
      <c r="B32" s="70"/>
      <c r="C32" s="70"/>
      <c r="D32" s="13">
        <v>0</v>
      </c>
      <c r="E32" s="12"/>
      <c r="F32" s="13">
        <v>0</v>
      </c>
      <c r="G32" s="9"/>
      <c r="H32" s="13">
        <v>0</v>
      </c>
      <c r="I32" s="12"/>
      <c r="J32" s="13">
        <v>0</v>
      </c>
      <c r="K32" s="12"/>
      <c r="L32" s="13">
        <v>0</v>
      </c>
      <c r="M32" s="12"/>
      <c r="N32" s="13">
        <v>0</v>
      </c>
      <c r="O32" s="12"/>
      <c r="P32" s="13">
        <v>0</v>
      </c>
      <c r="Q32" s="12"/>
      <c r="R32" s="13">
        <v>0</v>
      </c>
      <c r="T32" s="13">
        <v>0</v>
      </c>
      <c r="U32" s="85"/>
      <c r="V32" s="13">
        <v>0</v>
      </c>
      <c r="W32" s="12"/>
      <c r="X32" s="13">
        <v>2879797</v>
      </c>
      <c r="Y32" s="85"/>
      <c r="Z32" s="13">
        <v>-1444766</v>
      </c>
      <c r="AA32" s="58"/>
      <c r="AB32" s="13">
        <v>-1265125</v>
      </c>
      <c r="AC32" s="58"/>
      <c r="AD32" s="13">
        <v>5043</v>
      </c>
      <c r="AE32" s="12"/>
      <c r="AF32" s="13">
        <f t="shared" si="5"/>
        <v>174949</v>
      </c>
      <c r="AG32" s="9"/>
      <c r="AH32" s="13">
        <f>SUM(D32:V32,AF32)</f>
        <v>174949</v>
      </c>
      <c r="AI32" s="85"/>
      <c r="AJ32" s="13">
        <v>1152212</v>
      </c>
      <c r="AL32" s="13">
        <f t="shared" si="6"/>
        <v>1327161</v>
      </c>
    </row>
    <row r="33" spans="1:38" s="73" customFormat="1" ht="20.9" customHeight="1">
      <c r="A33" s="129" t="s">
        <v>197</v>
      </c>
      <c r="B33" s="70"/>
      <c r="C33" s="70"/>
      <c r="D33" s="20">
        <f>SUM(D28:D32)</f>
        <v>0</v>
      </c>
      <c r="E33" s="15"/>
      <c r="F33" s="20">
        <f>SUM(F28:F32)</f>
        <v>0</v>
      </c>
      <c r="G33" s="18"/>
      <c r="H33" s="20">
        <f>SUM(H28:H32)</f>
        <v>0</v>
      </c>
      <c r="I33" s="15"/>
      <c r="J33" s="20">
        <f>SUM(J28:J32)</f>
        <v>0</v>
      </c>
      <c r="K33" s="15"/>
      <c r="L33" s="20">
        <f>SUM(L28:L32)</f>
        <v>0</v>
      </c>
      <c r="M33" s="15"/>
      <c r="N33" s="20">
        <f>SUM(N28:N32)</f>
        <v>0</v>
      </c>
      <c r="O33" s="15"/>
      <c r="P33" s="20">
        <f>SUM(P28:P32)</f>
        <v>0</v>
      </c>
      <c r="Q33" s="15"/>
      <c r="R33" s="20">
        <f>SUM(R28:R32)</f>
        <v>18556806</v>
      </c>
      <c r="T33" s="20">
        <f>SUM(T28:T32)</f>
        <v>0</v>
      </c>
      <c r="U33" s="86"/>
      <c r="V33" s="20">
        <f>SUM(V28:V32)</f>
        <v>0</v>
      </c>
      <c r="W33" s="86"/>
      <c r="X33" s="20">
        <f>SUM(X28:X32)</f>
        <v>2879797</v>
      </c>
      <c r="Y33" s="86"/>
      <c r="Z33" s="20">
        <f>SUM(Z28:Z32)</f>
        <v>-1444766</v>
      </c>
      <c r="AA33" s="87"/>
      <c r="AB33" s="20">
        <f>SUM(AB28:AB32)</f>
        <v>-1265125</v>
      </c>
      <c r="AC33" s="87"/>
      <c r="AD33" s="20">
        <f>SUM(AD28:AD32)</f>
        <v>5043</v>
      </c>
      <c r="AE33" s="15"/>
      <c r="AF33" s="20">
        <f>SUM(AF28:AF32)</f>
        <v>174949</v>
      </c>
      <c r="AG33" s="86"/>
      <c r="AH33" s="20">
        <f>SUM(D33:V33,AF33)</f>
        <v>18731755</v>
      </c>
      <c r="AI33" s="86"/>
      <c r="AJ33" s="20">
        <f>SUM(AJ28:AJ32)</f>
        <v>3234765</v>
      </c>
      <c r="AL33" s="20">
        <f t="shared" si="6"/>
        <v>21966520</v>
      </c>
    </row>
    <row r="34" spans="1:38" s="73" customFormat="1" ht="20.9" customHeight="1">
      <c r="A34" s="70" t="s">
        <v>198</v>
      </c>
      <c r="B34" s="70"/>
      <c r="C34" s="70"/>
      <c r="D34" s="18"/>
      <c r="E34" s="15"/>
      <c r="F34" s="18"/>
      <c r="G34" s="18"/>
      <c r="H34" s="18"/>
      <c r="I34" s="15"/>
      <c r="J34" s="18"/>
      <c r="K34" s="15"/>
      <c r="L34" s="18"/>
      <c r="M34" s="15"/>
      <c r="N34" s="18"/>
      <c r="O34" s="15"/>
      <c r="P34" s="18"/>
      <c r="Q34" s="15"/>
      <c r="R34" s="18"/>
      <c r="T34" s="18"/>
      <c r="U34" s="86"/>
      <c r="V34" s="18"/>
      <c r="W34" s="86"/>
      <c r="X34" s="18"/>
      <c r="Y34" s="86"/>
      <c r="Z34" s="18"/>
      <c r="AA34" s="87"/>
      <c r="AB34" s="18"/>
      <c r="AC34" s="87"/>
      <c r="AD34" s="18"/>
      <c r="AE34" s="15"/>
      <c r="AF34" s="18"/>
      <c r="AG34" s="86"/>
      <c r="AH34" s="18"/>
      <c r="AI34" s="86"/>
      <c r="AJ34" s="18"/>
      <c r="AL34" s="18"/>
    </row>
    <row r="35" spans="1:38" ht="20.9" customHeight="1">
      <c r="A35" s="136" t="s">
        <v>199</v>
      </c>
      <c r="B35" s="131"/>
      <c r="C35" s="70"/>
      <c r="D35" s="9">
        <v>0</v>
      </c>
      <c r="E35" s="12"/>
      <c r="F35" s="9">
        <v>0</v>
      </c>
      <c r="G35" s="9"/>
      <c r="H35" s="9">
        <v>0</v>
      </c>
      <c r="I35" s="9"/>
      <c r="J35" s="9">
        <v>0</v>
      </c>
      <c r="K35" s="9"/>
      <c r="L35" s="9">
        <v>0</v>
      </c>
      <c r="M35" s="9"/>
      <c r="N35" s="9">
        <v>0</v>
      </c>
      <c r="O35" s="12"/>
      <c r="P35" s="9">
        <v>0</v>
      </c>
      <c r="Q35" s="12"/>
      <c r="R35" s="9">
        <v>-665305</v>
      </c>
      <c r="T35" s="9">
        <v>0</v>
      </c>
      <c r="U35" s="82"/>
      <c r="V35" s="9">
        <v>0</v>
      </c>
      <c r="W35" s="82"/>
      <c r="X35" s="9">
        <v>0</v>
      </c>
      <c r="Y35" s="82"/>
      <c r="Z35" s="9">
        <v>0</v>
      </c>
      <c r="AA35" s="83"/>
      <c r="AB35" s="9">
        <v>0</v>
      </c>
      <c r="AC35" s="83"/>
      <c r="AD35" s="9">
        <v>0</v>
      </c>
      <c r="AE35" s="12"/>
      <c r="AF35" s="9">
        <f>SUM(W35:AE35)</f>
        <v>0</v>
      </c>
      <c r="AG35" s="82"/>
      <c r="AH35" s="9">
        <f>SUM(D35:V35,AF35)</f>
        <v>-665305</v>
      </c>
      <c r="AI35" s="9"/>
      <c r="AJ35" s="9">
        <v>0</v>
      </c>
      <c r="AL35" s="9">
        <f t="shared" ref="AL35:AL36" si="7">SUM(AH35:AJ35)</f>
        <v>-665305</v>
      </c>
    </row>
    <row r="36" spans="1:38" ht="20.9" customHeight="1">
      <c r="A36" s="70" t="s">
        <v>200</v>
      </c>
      <c r="B36" s="131"/>
      <c r="C36" s="70"/>
      <c r="D36" s="13">
        <v>0</v>
      </c>
      <c r="E36" s="12"/>
      <c r="F36" s="13">
        <v>0</v>
      </c>
      <c r="G36" s="9"/>
      <c r="H36" s="13">
        <v>0</v>
      </c>
      <c r="I36" s="9"/>
      <c r="J36" s="13">
        <v>0</v>
      </c>
      <c r="K36" s="9"/>
      <c r="L36" s="13">
        <v>0</v>
      </c>
      <c r="M36" s="9"/>
      <c r="N36" s="13">
        <v>0</v>
      </c>
      <c r="O36" s="12"/>
      <c r="P36" s="13">
        <v>0</v>
      </c>
      <c r="Q36" s="12"/>
      <c r="R36" s="13">
        <v>846170</v>
      </c>
      <c r="T36" s="13">
        <v>0</v>
      </c>
      <c r="U36" s="82"/>
      <c r="V36" s="13">
        <v>0</v>
      </c>
      <c r="W36" s="82"/>
      <c r="X36" s="13">
        <v>0</v>
      </c>
      <c r="Y36" s="82"/>
      <c r="Z36" s="13">
        <v>0</v>
      </c>
      <c r="AA36" s="83"/>
      <c r="AB36" s="13">
        <v>-575408</v>
      </c>
      <c r="AC36" s="83"/>
      <c r="AD36" s="13">
        <v>-270762</v>
      </c>
      <c r="AE36" s="12"/>
      <c r="AF36" s="13">
        <f>SUM(W36:AE36)</f>
        <v>-846170</v>
      </c>
      <c r="AG36" s="82"/>
      <c r="AH36" s="13">
        <f>SUM(D36:V36,AF36)</f>
        <v>0</v>
      </c>
      <c r="AI36" s="9"/>
      <c r="AJ36" s="13">
        <v>0</v>
      </c>
      <c r="AL36" s="13">
        <f t="shared" si="7"/>
        <v>0</v>
      </c>
    </row>
    <row r="37" spans="1:38" s="73" customFormat="1" ht="20.9" customHeight="1" thickBot="1">
      <c r="A37" s="128" t="s">
        <v>207</v>
      </c>
      <c r="B37" s="70"/>
      <c r="C37" s="70"/>
      <c r="D37" s="88">
        <f>D14+D33+D27+D35+D36</f>
        <v>8406963</v>
      </c>
      <c r="E37" s="80"/>
      <c r="F37" s="88">
        <f>F14+F33+F27+F35+F36</f>
        <v>55960752</v>
      </c>
      <c r="G37" s="80"/>
      <c r="H37" s="88">
        <f>H14+H33+H27+H35+H36</f>
        <v>-13724437</v>
      </c>
      <c r="I37" s="80"/>
      <c r="J37" s="88">
        <f>J14+J33+J27+J35+J36</f>
        <v>-9917</v>
      </c>
      <c r="K37" s="80"/>
      <c r="L37" s="88">
        <f>L14+L33+L27+L35+L36</f>
        <v>3621945</v>
      </c>
      <c r="M37" s="80"/>
      <c r="N37" s="88">
        <f>N14+N33+N27+N35+N36</f>
        <v>929166</v>
      </c>
      <c r="O37" s="80"/>
      <c r="P37" s="88">
        <f>P14+P33+P27+P35+P36</f>
        <v>3510068</v>
      </c>
      <c r="Q37" s="80"/>
      <c r="R37" s="88">
        <f>R14+R33+R27+R35+R36</f>
        <v>151041448</v>
      </c>
      <c r="T37" s="88">
        <f>T14+T33+T27+T35+T36</f>
        <v>-8767601</v>
      </c>
      <c r="U37" s="80"/>
      <c r="V37" s="88">
        <f>V14+V33+V27+V35+V36</f>
        <v>26932000</v>
      </c>
      <c r="W37" s="80"/>
      <c r="X37" s="88">
        <f>X14+X33+X27+X35+X36</f>
        <v>-44914294</v>
      </c>
      <c r="Y37" s="80"/>
      <c r="Z37" s="88">
        <f>Z14+Z33+Z27+Z35+Z36</f>
        <v>-348748</v>
      </c>
      <c r="AA37" s="80"/>
      <c r="AB37" s="88">
        <f>AB14+AB33+AB27+AB35+AB36</f>
        <v>2976579</v>
      </c>
      <c r="AC37" s="80"/>
      <c r="AD37" s="88">
        <f>AD14+AD33+AD27+AD35+AD36</f>
        <v>57934149</v>
      </c>
      <c r="AE37" s="80"/>
      <c r="AF37" s="88">
        <f>AF14+AF33+AF27+AF35+AF36</f>
        <v>15647686</v>
      </c>
      <c r="AG37" s="80"/>
      <c r="AH37" s="88">
        <f>AH14+AH33+AH27+AH35+AH36</f>
        <v>243548073</v>
      </c>
      <c r="AI37" s="80"/>
      <c r="AJ37" s="88">
        <f>AJ14+AJ33+AJ27+AJ35+AJ36</f>
        <v>19944900</v>
      </c>
      <c r="AL37" s="88">
        <f>AL14+AL33+AL27+AL35+AL36</f>
        <v>263492973</v>
      </c>
    </row>
    <row r="38" spans="1:38" ht="22" thickTop="1"/>
  </sheetData>
  <mergeCells count="3">
    <mergeCell ref="X5:AF5"/>
    <mergeCell ref="N5:R5"/>
    <mergeCell ref="D4:AL4"/>
  </mergeCells>
  <pageMargins left="0.8" right="0.4" top="0.48" bottom="0.5" header="0.5" footer="0.5"/>
  <pageSetup paperSize="9" scale="44" firstPageNumber="15" orientation="landscape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customProperties>
    <customPr name="EpmWorksheetKeyString_GUID" r:id="rId2"/>
    <customPr name="OrphanNamesChecke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5D88-A04D-47CA-872F-CD639DD2D3D8}">
  <sheetPr codeName="Sheet3">
    <pageSetUpPr fitToPage="1"/>
  </sheetPr>
  <dimension ref="A1:AL39"/>
  <sheetViews>
    <sheetView showGridLines="0" zoomScaleNormal="100" zoomScaleSheetLayoutView="40" workbookViewId="0"/>
  </sheetViews>
  <sheetFormatPr defaultColWidth="9" defaultRowHeight="21.5"/>
  <cols>
    <col min="1" max="1" width="67.8984375" customWidth="1"/>
    <col min="2" max="2" width="9.59765625" bestFit="1" customWidth="1"/>
    <col min="3" max="3" width="0.8984375" customWidth="1"/>
    <col min="4" max="4" width="10.8984375" customWidth="1"/>
    <col min="5" max="5" width="0.69921875" customWidth="1"/>
    <col min="6" max="6" width="12.59765625" customWidth="1"/>
    <col min="7" max="7" width="0.69921875" customWidth="1"/>
    <col min="8" max="8" width="15.09765625" bestFit="1" customWidth="1"/>
    <col min="9" max="9" width="0.8984375" customWidth="1"/>
    <col min="10" max="10" width="16.69921875" bestFit="1" customWidth="1"/>
    <col min="11" max="11" width="0.8984375" customWidth="1"/>
    <col min="12" max="12" width="13" bestFit="1" customWidth="1"/>
    <col min="13" max="13" width="0.8984375" customWidth="1"/>
    <col min="14" max="14" width="13.09765625" customWidth="1"/>
    <col min="15" max="15" width="0.8984375" customWidth="1"/>
    <col min="16" max="16" width="13.09765625" customWidth="1"/>
    <col min="17" max="17" width="0.8984375" customWidth="1"/>
    <col min="18" max="18" width="13.59765625" bestFit="1" customWidth="1"/>
    <col min="19" max="19" width="0.8984375" customWidth="1"/>
    <col min="20" max="20" width="13.59765625" bestFit="1" customWidth="1"/>
    <col min="21" max="21" width="0.8984375" customWidth="1"/>
    <col min="22" max="22" width="13.3984375" bestFit="1" customWidth="1"/>
    <col min="23" max="23" width="0.8984375" customWidth="1"/>
    <col min="24" max="24" width="14.09765625" bestFit="1" customWidth="1"/>
    <col min="25" max="25" width="0.59765625" customWidth="1"/>
    <col min="26" max="26" width="13.09765625" customWidth="1"/>
    <col min="27" max="27" width="0.69921875" customWidth="1"/>
    <col min="28" max="28" width="17.3984375" bestFit="1" customWidth="1"/>
    <col min="29" max="29" width="0.69921875" customWidth="1"/>
    <col min="30" max="30" width="12.3984375" bestFit="1" customWidth="1"/>
    <col min="31" max="31" width="0.69921875" customWidth="1"/>
    <col min="32" max="32" width="13.69921875" customWidth="1"/>
    <col min="33" max="33" width="0.69921875" customWidth="1"/>
    <col min="34" max="34" width="13.59765625" bestFit="1" customWidth="1"/>
    <col min="35" max="35" width="0.59765625" customWidth="1"/>
    <col min="36" max="36" width="12.8984375" bestFit="1" customWidth="1"/>
    <col min="37" max="37" width="0.69921875" customWidth="1"/>
    <col min="38" max="38" width="14.8984375" customWidth="1"/>
  </cols>
  <sheetData>
    <row r="1" spans="1:38" ht="24.75" customHeight="1">
      <c r="A1" s="125" t="s">
        <v>0</v>
      </c>
      <c r="B1" s="125"/>
      <c r="C1" s="125"/>
      <c r="D1" s="77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7"/>
      <c r="V1" s="76"/>
      <c r="W1" s="76"/>
      <c r="X1" s="77"/>
      <c r="Y1" s="77"/>
      <c r="Z1" s="77"/>
      <c r="AA1" s="76"/>
      <c r="AB1" s="77"/>
      <c r="AC1" s="76"/>
      <c r="AD1" s="77"/>
      <c r="AE1" s="76"/>
      <c r="AF1" s="77"/>
      <c r="AG1" s="77"/>
      <c r="AH1" s="77"/>
      <c r="AI1" s="76"/>
      <c r="AJ1" s="77"/>
    </row>
    <row r="2" spans="1:38" ht="24.75" customHeight="1">
      <c r="A2" s="125" t="s">
        <v>141</v>
      </c>
      <c r="B2" s="125"/>
      <c r="C2" s="125"/>
      <c r="D2" s="77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76"/>
      <c r="W2" s="76"/>
      <c r="X2" s="77"/>
      <c r="Y2" s="77"/>
      <c r="Z2" s="77"/>
      <c r="AA2" s="76"/>
      <c r="AB2" s="77"/>
      <c r="AC2" s="76"/>
      <c r="AD2" s="77"/>
      <c r="AE2" s="76"/>
      <c r="AF2" s="77"/>
      <c r="AG2" s="77"/>
      <c r="AH2" s="77"/>
      <c r="AI2" s="76"/>
      <c r="AJ2" s="77"/>
    </row>
    <row r="3" spans="1:38" ht="23.25" customHeight="1">
      <c r="A3" s="125"/>
      <c r="B3" s="125"/>
      <c r="C3" s="125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L3" s="62" t="s">
        <v>2</v>
      </c>
    </row>
    <row r="4" spans="1:38" ht="23.25" customHeight="1">
      <c r="A4" s="125"/>
      <c r="B4" s="125"/>
      <c r="C4" s="125"/>
      <c r="D4" s="160" t="s">
        <v>3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</row>
    <row r="5" spans="1:38" ht="22">
      <c r="A5" s="92"/>
      <c r="B5" s="92"/>
      <c r="C5" s="92"/>
      <c r="D5" s="73"/>
      <c r="E5" s="73"/>
      <c r="F5" s="73"/>
      <c r="G5" s="73"/>
      <c r="H5" s="73"/>
      <c r="I5" s="73"/>
      <c r="J5" s="73"/>
      <c r="K5" s="73"/>
      <c r="L5" s="73"/>
      <c r="M5" s="73"/>
      <c r="N5" s="166" t="s">
        <v>80</v>
      </c>
      <c r="O5" s="166"/>
      <c r="P5" s="166"/>
      <c r="Q5" s="166"/>
      <c r="R5" s="166"/>
      <c r="U5" s="73"/>
      <c r="V5" s="73"/>
      <c r="W5" s="73"/>
      <c r="X5" s="166" t="s">
        <v>87</v>
      </c>
      <c r="Y5" s="166"/>
      <c r="Z5" s="166"/>
      <c r="AA5" s="166"/>
      <c r="AB5" s="166"/>
      <c r="AC5" s="166"/>
      <c r="AD5" s="166"/>
      <c r="AE5" s="166"/>
      <c r="AF5" s="166"/>
      <c r="AG5" s="73"/>
      <c r="AH5" s="73"/>
      <c r="AI5" s="73"/>
      <c r="AJ5" s="73"/>
      <c r="AL5" s="73"/>
    </row>
    <row r="6" spans="1:38" ht="21.75" customHeight="1">
      <c r="A6" s="126"/>
      <c r="B6" s="126"/>
      <c r="C6" s="126"/>
      <c r="D6" s="68"/>
      <c r="E6" s="61"/>
      <c r="F6" s="66"/>
      <c r="G6" s="66"/>
      <c r="H6" s="64" t="s">
        <v>142</v>
      </c>
      <c r="I6" s="66"/>
      <c r="J6" s="64"/>
      <c r="K6" s="66"/>
      <c r="L6" s="66"/>
      <c r="M6" s="66"/>
      <c r="N6" s="66"/>
      <c r="O6" s="66"/>
      <c r="P6" s="66"/>
      <c r="Q6" s="66"/>
      <c r="R6" s="66"/>
      <c r="U6" s="61"/>
      <c r="V6" s="67"/>
      <c r="W6" s="66"/>
      <c r="X6" s="66"/>
      <c r="Y6" s="66"/>
      <c r="Z6" s="66"/>
      <c r="AA6" s="66"/>
      <c r="AB6" s="66"/>
      <c r="AC6" s="66"/>
      <c r="AD6" s="69"/>
      <c r="AE6" s="66"/>
      <c r="AF6" s="68"/>
      <c r="AG6" s="61"/>
      <c r="AH6" s="61"/>
      <c r="AI6" s="67"/>
      <c r="AJ6" s="66"/>
      <c r="AL6" s="65"/>
    </row>
    <row r="7" spans="1:38" ht="21.75" customHeight="1">
      <c r="A7" s="126"/>
      <c r="B7" s="126"/>
      <c r="C7" s="126"/>
      <c r="D7" s="68"/>
      <c r="E7" s="61"/>
      <c r="F7" s="66"/>
      <c r="G7" s="66"/>
      <c r="H7" s="66" t="s">
        <v>143</v>
      </c>
      <c r="I7" s="66"/>
      <c r="J7" s="64"/>
      <c r="K7" s="66"/>
      <c r="L7" s="66"/>
      <c r="M7" s="66"/>
      <c r="N7" s="66"/>
      <c r="O7" s="66"/>
      <c r="P7" s="66"/>
      <c r="Q7" s="66"/>
      <c r="R7" s="66"/>
      <c r="U7" s="61"/>
      <c r="V7" s="67"/>
      <c r="W7" s="66"/>
      <c r="X7" s="66"/>
      <c r="Y7" s="66"/>
      <c r="Z7" s="66"/>
      <c r="AA7" s="66"/>
      <c r="AB7" s="66"/>
      <c r="AC7" s="66"/>
      <c r="AD7" s="69"/>
      <c r="AE7" s="66"/>
      <c r="AF7" s="68"/>
      <c r="AG7" s="61"/>
      <c r="AH7" s="61"/>
      <c r="AI7" s="67"/>
      <c r="AJ7" s="66"/>
      <c r="AL7" s="65"/>
    </row>
    <row r="8" spans="1:38" ht="21.75" customHeight="1">
      <c r="A8" s="126"/>
      <c r="B8" s="126"/>
      <c r="C8" s="126"/>
      <c r="D8" s="68"/>
      <c r="E8" s="61"/>
      <c r="F8" s="66"/>
      <c r="G8" s="66"/>
      <c r="H8" s="66" t="s">
        <v>144</v>
      </c>
      <c r="I8" s="66"/>
      <c r="J8" s="64" t="s">
        <v>145</v>
      </c>
      <c r="K8" s="66"/>
      <c r="L8" s="66"/>
      <c r="M8" s="66"/>
      <c r="N8" s="66"/>
      <c r="O8" s="66"/>
      <c r="P8" s="66"/>
      <c r="Q8" s="66"/>
      <c r="R8" s="66"/>
      <c r="T8" s="64"/>
      <c r="U8" s="61"/>
      <c r="V8" s="67"/>
      <c r="W8" s="66"/>
      <c r="X8" s="66"/>
      <c r="Y8" s="66"/>
      <c r="Z8" s="66" t="s">
        <v>146</v>
      </c>
      <c r="AA8" s="66"/>
      <c r="AB8" s="64"/>
      <c r="AC8" s="66"/>
      <c r="AD8" s="69"/>
      <c r="AE8" s="66"/>
      <c r="AF8" s="68" t="s">
        <v>147</v>
      </c>
      <c r="AG8" s="61"/>
      <c r="AH8" s="61"/>
      <c r="AI8" s="67"/>
      <c r="AJ8" s="66"/>
      <c r="AL8" s="65"/>
    </row>
    <row r="9" spans="1:38" ht="21.75" customHeight="1">
      <c r="A9" s="126"/>
      <c r="B9" s="126"/>
      <c r="C9" s="126"/>
      <c r="D9" s="64" t="s">
        <v>148</v>
      </c>
      <c r="E9" s="61"/>
      <c r="F9" s="66"/>
      <c r="G9" s="66"/>
      <c r="H9" s="66" t="s">
        <v>149</v>
      </c>
      <c r="I9" s="66"/>
      <c r="J9" s="64" t="s">
        <v>150</v>
      </c>
      <c r="K9" s="66"/>
      <c r="L9" s="66"/>
      <c r="M9" s="66"/>
      <c r="N9" s="66"/>
      <c r="O9" s="66"/>
      <c r="P9" s="66" t="s">
        <v>151</v>
      </c>
      <c r="Q9" s="66"/>
      <c r="R9" s="68"/>
      <c r="T9" s="64"/>
      <c r="U9" s="61"/>
      <c r="V9" s="69" t="s">
        <v>152</v>
      </c>
      <c r="W9" s="66"/>
      <c r="X9" s="66" t="s">
        <v>151</v>
      </c>
      <c r="Y9" s="66"/>
      <c r="Z9" s="67" t="s">
        <v>153</v>
      </c>
      <c r="AA9" s="66"/>
      <c r="AB9" s="69" t="s">
        <v>151</v>
      </c>
      <c r="AC9" s="66"/>
      <c r="AD9" s="67" t="s">
        <v>151</v>
      </c>
      <c r="AE9" s="66"/>
      <c r="AF9" s="68" t="s">
        <v>154</v>
      </c>
      <c r="AG9" s="61"/>
      <c r="AH9" s="67"/>
      <c r="AI9" s="67"/>
      <c r="AJ9" s="66" t="s">
        <v>149</v>
      </c>
      <c r="AL9" s="65"/>
    </row>
    <row r="10" spans="1:38" ht="21.75" customHeight="1">
      <c r="A10" s="126"/>
      <c r="B10" s="126"/>
      <c r="C10" s="126"/>
      <c r="D10" s="66" t="s">
        <v>155</v>
      </c>
      <c r="E10" s="66"/>
      <c r="F10" s="66" t="s">
        <v>156</v>
      </c>
      <c r="G10" s="66"/>
      <c r="H10" s="66" t="s">
        <v>157</v>
      </c>
      <c r="I10" s="66"/>
      <c r="J10" s="66" t="s">
        <v>158</v>
      </c>
      <c r="K10" s="66"/>
      <c r="L10" s="66"/>
      <c r="M10" s="66"/>
      <c r="N10" s="66" t="s">
        <v>159</v>
      </c>
      <c r="O10" s="66"/>
      <c r="P10" s="66" t="s">
        <v>160</v>
      </c>
      <c r="Q10" s="66"/>
      <c r="R10" s="66" t="s">
        <v>161</v>
      </c>
      <c r="T10" s="66" t="s">
        <v>160</v>
      </c>
      <c r="U10" s="66"/>
      <c r="V10" s="69" t="s">
        <v>162</v>
      </c>
      <c r="W10" s="66"/>
      <c r="X10" s="66" t="s">
        <v>163</v>
      </c>
      <c r="Y10" s="66"/>
      <c r="Z10" s="69" t="s">
        <v>164</v>
      </c>
      <c r="AA10" s="66"/>
      <c r="AB10" s="69" t="s">
        <v>144</v>
      </c>
      <c r="AC10" s="66"/>
      <c r="AD10" s="69" t="s">
        <v>165</v>
      </c>
      <c r="AE10" s="66"/>
      <c r="AF10" s="66" t="s">
        <v>166</v>
      </c>
      <c r="AG10" s="66"/>
      <c r="AH10" s="67" t="s">
        <v>167</v>
      </c>
      <c r="AI10" s="67"/>
      <c r="AJ10" s="66" t="s">
        <v>168</v>
      </c>
      <c r="AL10" s="66" t="s">
        <v>169</v>
      </c>
    </row>
    <row r="11" spans="1:38" ht="21.75" customHeight="1">
      <c r="A11" s="127"/>
      <c r="B11" s="79" t="s">
        <v>7</v>
      </c>
      <c r="C11" s="79"/>
      <c r="D11" s="71" t="s">
        <v>170</v>
      </c>
      <c r="E11" s="66"/>
      <c r="F11" s="71" t="s">
        <v>171</v>
      </c>
      <c r="G11" s="66"/>
      <c r="H11" s="71" t="s">
        <v>172</v>
      </c>
      <c r="I11" s="66"/>
      <c r="J11" s="71" t="s">
        <v>173</v>
      </c>
      <c r="K11" s="66"/>
      <c r="L11" s="72" t="s">
        <v>79</v>
      </c>
      <c r="M11" s="66"/>
      <c r="N11" s="71" t="s">
        <v>174</v>
      </c>
      <c r="O11" s="66"/>
      <c r="P11" s="71" t="s">
        <v>175</v>
      </c>
      <c r="Q11" s="66"/>
      <c r="R11" s="71" t="s">
        <v>176</v>
      </c>
      <c r="T11" s="71" t="s">
        <v>175</v>
      </c>
      <c r="U11" s="66"/>
      <c r="V11" s="78" t="s">
        <v>177</v>
      </c>
      <c r="W11" s="66"/>
      <c r="X11" s="71" t="s">
        <v>178</v>
      </c>
      <c r="Y11" s="66"/>
      <c r="Z11" s="72" t="s">
        <v>179</v>
      </c>
      <c r="AA11" s="66"/>
      <c r="AB11" s="72" t="s">
        <v>180</v>
      </c>
      <c r="AC11" s="66"/>
      <c r="AD11" s="72" t="s">
        <v>181</v>
      </c>
      <c r="AE11" s="66"/>
      <c r="AF11" s="71" t="s">
        <v>69</v>
      </c>
      <c r="AG11" s="66"/>
      <c r="AH11" s="72" t="s">
        <v>182</v>
      </c>
      <c r="AI11" s="67"/>
      <c r="AJ11" s="71" t="s">
        <v>183</v>
      </c>
      <c r="AL11" s="71" t="s">
        <v>184</v>
      </c>
    </row>
    <row r="12" spans="1:38" ht="21.65" customHeight="1">
      <c r="A12" s="127"/>
      <c r="B12" s="127"/>
      <c r="C12" s="127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L12" s="79"/>
    </row>
    <row r="13" spans="1:38" ht="22">
      <c r="A13" s="128" t="s">
        <v>287</v>
      </c>
      <c r="B13" s="128"/>
      <c r="C13" s="128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L13" s="80"/>
    </row>
    <row r="14" spans="1:38" s="73" customFormat="1" ht="20.9" customHeight="1">
      <c r="A14" s="128" t="s">
        <v>288</v>
      </c>
      <c r="B14" s="128"/>
      <c r="C14" s="128"/>
      <c r="D14" s="18">
        <v>8406963</v>
      </c>
      <c r="E14" s="15"/>
      <c r="F14" s="18">
        <v>55960752</v>
      </c>
      <c r="G14" s="18"/>
      <c r="H14" s="18">
        <v>-15276934</v>
      </c>
      <c r="I14" s="15"/>
      <c r="J14" s="18">
        <v>-9917</v>
      </c>
      <c r="K14" s="15"/>
      <c r="L14" s="18">
        <v>3688893</v>
      </c>
      <c r="M14" s="15"/>
      <c r="N14" s="18">
        <v>929166</v>
      </c>
      <c r="O14" s="15"/>
      <c r="P14" s="18">
        <v>4935753</v>
      </c>
      <c r="Q14" s="15"/>
      <c r="R14" s="18">
        <v>147667873</v>
      </c>
      <c r="T14" s="18">
        <v>-10449671</v>
      </c>
      <c r="U14" s="15"/>
      <c r="V14" s="18">
        <v>26932000</v>
      </c>
      <c r="W14" s="15"/>
      <c r="X14" s="18">
        <v>-50780457</v>
      </c>
      <c r="Y14" s="15"/>
      <c r="Z14" s="18">
        <v>-345827</v>
      </c>
      <c r="AA14" s="10"/>
      <c r="AB14" s="18">
        <v>3370477</v>
      </c>
      <c r="AC14" s="10"/>
      <c r="AD14" s="18">
        <v>57722457</v>
      </c>
      <c r="AE14" s="15"/>
      <c r="AF14" s="18">
        <f>SUM(W14:AE14)</f>
        <v>9966650</v>
      </c>
      <c r="AG14" s="15"/>
      <c r="AH14" s="18">
        <f>SUM(D14:V14,AF14)</f>
        <v>232751528</v>
      </c>
      <c r="AI14" s="81"/>
      <c r="AJ14" s="18">
        <v>19107960</v>
      </c>
      <c r="AL14" s="18">
        <f t="shared" ref="AL14" si="0">SUM(AH14:AJ14)</f>
        <v>251859488</v>
      </c>
    </row>
    <row r="15" spans="1:38" s="73" customFormat="1" ht="20.9" customHeight="1">
      <c r="A15" s="73" t="s">
        <v>185</v>
      </c>
      <c r="B15" s="128"/>
      <c r="C15" s="128"/>
      <c r="D15" s="18"/>
      <c r="E15" s="15"/>
      <c r="F15" s="18"/>
      <c r="G15" s="18"/>
      <c r="H15" s="18"/>
      <c r="I15" s="15"/>
      <c r="J15" s="18"/>
      <c r="K15" s="15"/>
      <c r="L15" s="18"/>
      <c r="M15" s="15"/>
      <c r="N15" s="18"/>
      <c r="O15" s="15"/>
      <c r="P15" s="18"/>
      <c r="Q15" s="15"/>
      <c r="R15" s="18"/>
      <c r="T15" s="18"/>
      <c r="U15" s="15"/>
      <c r="V15" s="18"/>
      <c r="W15" s="15"/>
      <c r="X15" s="18"/>
      <c r="Y15" s="15"/>
      <c r="Z15" s="18"/>
      <c r="AA15" s="10"/>
      <c r="AB15" s="18"/>
      <c r="AC15" s="10"/>
      <c r="AD15" s="18"/>
      <c r="AE15" s="15"/>
      <c r="AF15" s="18"/>
      <c r="AG15" s="15"/>
      <c r="AH15" s="18"/>
      <c r="AI15" s="81"/>
      <c r="AJ15" s="18"/>
      <c r="AL15" s="18"/>
    </row>
    <row r="16" spans="1:38" s="73" customFormat="1" ht="20.9" customHeight="1">
      <c r="A16" s="133" t="s">
        <v>186</v>
      </c>
      <c r="B16" s="128"/>
      <c r="C16" s="128"/>
      <c r="D16" s="18"/>
      <c r="E16" s="15"/>
      <c r="F16" s="18"/>
      <c r="G16" s="18"/>
      <c r="H16" s="18"/>
      <c r="I16" s="15"/>
      <c r="J16" s="18"/>
      <c r="K16" s="15"/>
      <c r="L16" s="18"/>
      <c r="M16" s="15"/>
      <c r="N16" s="18"/>
      <c r="O16" s="15"/>
      <c r="P16" s="18"/>
      <c r="Q16" s="15"/>
      <c r="R16" s="18"/>
      <c r="T16" s="18"/>
      <c r="U16" s="15"/>
      <c r="V16" s="18"/>
      <c r="W16" s="15"/>
      <c r="X16" s="18"/>
      <c r="Y16" s="15"/>
      <c r="Z16" s="18"/>
      <c r="AA16" s="10"/>
      <c r="AB16" s="18"/>
      <c r="AC16" s="10"/>
      <c r="AD16" s="18"/>
      <c r="AE16" s="15"/>
      <c r="AF16" s="18"/>
      <c r="AG16" s="15"/>
      <c r="AH16" s="18"/>
      <c r="AI16" s="81"/>
      <c r="AJ16" s="18"/>
      <c r="AL16" s="18"/>
    </row>
    <row r="17" spans="1:38" ht="20.9" customHeight="1">
      <c r="A17" s="127" t="s">
        <v>187</v>
      </c>
      <c r="B17" s="91"/>
      <c r="C17" s="127"/>
      <c r="D17" s="9">
        <v>0</v>
      </c>
      <c r="E17" s="12"/>
      <c r="F17" s="9">
        <v>0</v>
      </c>
      <c r="G17" s="9"/>
      <c r="H17" s="9">
        <v>0</v>
      </c>
      <c r="I17" s="12"/>
      <c r="J17" s="9">
        <v>0</v>
      </c>
      <c r="K17" s="12"/>
      <c r="L17" s="9">
        <v>0</v>
      </c>
      <c r="M17" s="12"/>
      <c r="N17" s="9">
        <v>0</v>
      </c>
      <c r="O17" s="12"/>
      <c r="P17" s="9">
        <v>0</v>
      </c>
      <c r="Q17" s="12"/>
      <c r="R17" s="9">
        <v>-1901741</v>
      </c>
      <c r="T17" s="9">
        <v>0</v>
      </c>
      <c r="U17" s="12"/>
      <c r="V17" s="9">
        <v>0</v>
      </c>
      <c r="W17" s="12"/>
      <c r="X17" s="9">
        <v>0</v>
      </c>
      <c r="Y17" s="12"/>
      <c r="Z17" s="9">
        <v>0</v>
      </c>
      <c r="AA17" s="8"/>
      <c r="AB17" s="9">
        <v>0</v>
      </c>
      <c r="AC17" s="8"/>
      <c r="AD17" s="9">
        <v>0</v>
      </c>
      <c r="AE17" s="12"/>
      <c r="AF17" s="9">
        <v>0</v>
      </c>
      <c r="AG17" s="12"/>
      <c r="AH17" s="9">
        <f t="shared" ref="AH17" si="1">SUM(D17:V17,AF17)</f>
        <v>-1901741</v>
      </c>
      <c r="AI17" s="85"/>
      <c r="AJ17" s="9">
        <v>-1350047</v>
      </c>
      <c r="AL17" s="9">
        <f t="shared" ref="AL17" si="2">SUM(AH17:AJ17)</f>
        <v>-3251788</v>
      </c>
    </row>
    <row r="18" spans="1:38" ht="20.9" customHeight="1">
      <c r="A18" s="127" t="s">
        <v>203</v>
      </c>
      <c r="B18" s="154" t="s">
        <v>302</v>
      </c>
      <c r="C18" s="127"/>
      <c r="D18" s="9">
        <v>0</v>
      </c>
      <c r="E18" s="12"/>
      <c r="F18" s="9">
        <v>0</v>
      </c>
      <c r="G18" s="9"/>
      <c r="H18" s="9">
        <v>0</v>
      </c>
      <c r="I18" s="12"/>
      <c r="J18" s="9">
        <v>0</v>
      </c>
      <c r="K18" s="12"/>
      <c r="L18" s="9">
        <v>0</v>
      </c>
      <c r="M18" s="12"/>
      <c r="N18" s="9">
        <v>0</v>
      </c>
      <c r="O18" s="12"/>
      <c r="P18" s="9">
        <v>320405</v>
      </c>
      <c r="Q18" s="12"/>
      <c r="R18" s="9">
        <v>-320405</v>
      </c>
      <c r="T18" s="9">
        <v>-644344</v>
      </c>
      <c r="U18" s="12"/>
      <c r="V18" s="9">
        <v>0</v>
      </c>
      <c r="W18" s="12"/>
      <c r="X18" s="9">
        <v>0</v>
      </c>
      <c r="Y18" s="12"/>
      <c r="Z18" s="9">
        <v>0</v>
      </c>
      <c r="AA18" s="8"/>
      <c r="AB18" s="9">
        <v>0</v>
      </c>
      <c r="AC18" s="8"/>
      <c r="AD18" s="9">
        <v>0</v>
      </c>
      <c r="AE18" s="12"/>
      <c r="AF18" s="9">
        <v>0</v>
      </c>
      <c r="AG18" s="12"/>
      <c r="AH18" s="9">
        <f t="shared" ref="AH18" si="3">SUM(D18:V18,AF18)</f>
        <v>-644344</v>
      </c>
      <c r="AI18" s="85"/>
      <c r="AJ18" s="9">
        <v>0</v>
      </c>
      <c r="AL18" s="9">
        <f t="shared" ref="AL18" si="4">SUM(AH18:AJ18)</f>
        <v>-644344</v>
      </c>
    </row>
    <row r="19" spans="1:38" s="73" customFormat="1" ht="20.9" customHeight="1">
      <c r="A19" s="133" t="s">
        <v>188</v>
      </c>
      <c r="B19" s="128"/>
      <c r="C19" s="128"/>
      <c r="D19" s="20">
        <f>SUM(D17:D18)</f>
        <v>0</v>
      </c>
      <c r="E19" s="14"/>
      <c r="F19" s="20">
        <f>SUM(F17:F18)</f>
        <v>0</v>
      </c>
      <c r="G19" s="49"/>
      <c r="H19" s="20">
        <f>SUM(H17:H18)</f>
        <v>0</v>
      </c>
      <c r="I19" s="14"/>
      <c r="J19" s="20">
        <f>SUM(J17:J18)</f>
        <v>0</v>
      </c>
      <c r="K19" s="14"/>
      <c r="L19" s="20">
        <f>SUM(L17:L18)</f>
        <v>0</v>
      </c>
      <c r="M19" s="14"/>
      <c r="N19" s="20">
        <f>SUM(N17:N18)</f>
        <v>0</v>
      </c>
      <c r="O19" s="14"/>
      <c r="P19" s="20">
        <f>SUM(P17:P18)</f>
        <v>320405</v>
      </c>
      <c r="Q19" s="14"/>
      <c r="R19" s="20">
        <f>SUM(R17:R18)</f>
        <v>-2222146</v>
      </c>
      <c r="T19" s="20">
        <f>SUM(T17:T18)</f>
        <v>-644344</v>
      </c>
      <c r="U19" s="14"/>
      <c r="V19" s="20">
        <f>SUM(V17:V18)</f>
        <v>0</v>
      </c>
      <c r="W19" s="14"/>
      <c r="X19" s="20">
        <f>SUM(X17:X18)</f>
        <v>0</v>
      </c>
      <c r="Y19" s="14"/>
      <c r="Z19" s="20">
        <f>SUM(Z17:Z18)</f>
        <v>0</v>
      </c>
      <c r="AA19" s="50"/>
      <c r="AB19" s="20">
        <f>SUM(AB17:AB18)</f>
        <v>0</v>
      </c>
      <c r="AC19" s="50"/>
      <c r="AD19" s="20">
        <f>SUM(AD17:AD18)</f>
        <v>0</v>
      </c>
      <c r="AE19" s="14"/>
      <c r="AF19" s="20">
        <f>SUM(AF17:AF18)</f>
        <v>0</v>
      </c>
      <c r="AG19" s="14"/>
      <c r="AH19" s="20">
        <f>SUM(AH17:AH18)</f>
        <v>-2546085</v>
      </c>
      <c r="AI19" s="81"/>
      <c r="AJ19" s="20">
        <f>SUM(AJ17:AJ18)</f>
        <v>-1350047</v>
      </c>
      <c r="AL19" s="20">
        <f>SUM(AL17:AL18)</f>
        <v>-3896132</v>
      </c>
    </row>
    <row r="20" spans="1:38" s="73" customFormat="1" ht="20.9" customHeight="1">
      <c r="A20" s="134" t="s">
        <v>340</v>
      </c>
      <c r="B20" s="128"/>
      <c r="C20" s="128"/>
      <c r="D20" s="15"/>
      <c r="E20" s="14"/>
      <c r="F20" s="15"/>
      <c r="G20" s="15"/>
      <c r="H20" s="15"/>
      <c r="I20" s="15"/>
      <c r="J20" s="15"/>
      <c r="K20" s="15"/>
      <c r="L20" s="15"/>
      <c r="M20" s="14"/>
      <c r="N20" s="15"/>
      <c r="O20" s="15"/>
      <c r="P20" s="15"/>
      <c r="Q20" s="15"/>
      <c r="R20" s="15"/>
      <c r="U20" s="15"/>
      <c r="V20" s="15"/>
      <c r="W20" s="14"/>
      <c r="X20" s="15"/>
      <c r="Y20" s="14"/>
      <c r="Z20" s="15"/>
      <c r="AA20" s="10"/>
      <c r="AB20" s="15"/>
      <c r="AC20" s="10"/>
      <c r="AD20" s="15"/>
      <c r="AE20" s="14"/>
      <c r="AF20" s="15"/>
      <c r="AG20" s="15"/>
      <c r="AH20" s="15"/>
      <c r="AI20" s="81"/>
      <c r="AJ20" s="9"/>
      <c r="AL20" s="80"/>
    </row>
    <row r="21" spans="1:38" s="73" customFormat="1" ht="20.9" customHeight="1">
      <c r="A21" s="127" t="s">
        <v>190</v>
      </c>
      <c r="B21" s="128"/>
      <c r="C21" s="128"/>
      <c r="D21" s="15"/>
      <c r="E21" s="14"/>
      <c r="F21" s="15"/>
      <c r="G21" s="15"/>
      <c r="H21" s="15"/>
      <c r="I21" s="15"/>
      <c r="J21" s="15"/>
      <c r="K21" s="15"/>
      <c r="L21" s="15"/>
      <c r="M21" s="14"/>
      <c r="N21" s="15"/>
      <c r="O21" s="15"/>
      <c r="P21" s="15"/>
      <c r="Q21" s="15"/>
      <c r="R21" s="15"/>
      <c r="U21" s="15"/>
      <c r="V21" s="15"/>
      <c r="W21" s="14"/>
      <c r="X21" s="15"/>
      <c r="Y21" s="14"/>
      <c r="Z21" s="15"/>
      <c r="AA21" s="10"/>
      <c r="AB21" s="15"/>
      <c r="AC21" s="10"/>
      <c r="AD21" s="15"/>
      <c r="AE21" s="14"/>
      <c r="AF21" s="15"/>
      <c r="AG21" s="15"/>
      <c r="AH21" s="15"/>
      <c r="AI21" s="81"/>
      <c r="AJ21" s="9"/>
      <c r="AL21" s="80"/>
    </row>
    <row r="22" spans="1:38" s="73" customFormat="1" ht="20.9" customHeight="1">
      <c r="A22" s="127" t="s">
        <v>269</v>
      </c>
      <c r="B22" s="128"/>
      <c r="C22" s="128"/>
      <c r="D22" s="9">
        <v>0</v>
      </c>
      <c r="E22" s="12"/>
      <c r="F22" s="9">
        <v>0</v>
      </c>
      <c r="G22" s="9"/>
      <c r="H22" s="9">
        <v>-1</v>
      </c>
      <c r="I22" s="12"/>
      <c r="J22" s="9">
        <v>0</v>
      </c>
      <c r="K22" s="12"/>
      <c r="L22" s="9">
        <v>0</v>
      </c>
      <c r="M22" s="12"/>
      <c r="N22" s="9">
        <v>0</v>
      </c>
      <c r="O22" s="12"/>
      <c r="P22" s="9">
        <v>0</v>
      </c>
      <c r="Q22" s="12"/>
      <c r="R22" s="9">
        <v>0</v>
      </c>
      <c r="S22"/>
      <c r="T22" s="9">
        <v>0</v>
      </c>
      <c r="U22" s="12"/>
      <c r="V22" s="9">
        <v>0</v>
      </c>
      <c r="W22" s="12"/>
      <c r="X22" s="9">
        <v>0</v>
      </c>
      <c r="Y22" s="12"/>
      <c r="Z22" s="9">
        <v>0</v>
      </c>
      <c r="AA22" s="8"/>
      <c r="AB22" s="9">
        <v>0</v>
      </c>
      <c r="AC22" s="8"/>
      <c r="AD22" s="9">
        <v>0</v>
      </c>
      <c r="AE22" s="12"/>
      <c r="AF22" s="9">
        <f t="shared" ref="AF22" si="5">SUM(W22:AE22)</f>
        <v>0</v>
      </c>
      <c r="AG22" s="12"/>
      <c r="AH22" s="9">
        <f t="shared" ref="AH22" si="6">SUM(D22:V22,AF22)</f>
        <v>-1</v>
      </c>
      <c r="AI22" s="85"/>
      <c r="AJ22" s="9">
        <v>-10</v>
      </c>
      <c r="AK22"/>
      <c r="AL22" s="9">
        <f t="shared" ref="AL22" si="7">SUM(AH22:AJ22)</f>
        <v>-11</v>
      </c>
    </row>
    <row r="23" spans="1:38" s="73" customFormat="1" ht="20.9" customHeight="1">
      <c r="A23" s="127" t="s">
        <v>331</v>
      </c>
      <c r="B23" s="154" t="s">
        <v>330</v>
      </c>
      <c r="C23" s="128"/>
      <c r="D23" s="9">
        <v>0</v>
      </c>
      <c r="E23" s="12"/>
      <c r="F23" s="9">
        <v>0</v>
      </c>
      <c r="G23" s="9"/>
      <c r="H23" s="9">
        <v>-79977</v>
      </c>
      <c r="I23" s="12"/>
      <c r="J23" s="9">
        <v>0</v>
      </c>
      <c r="K23" s="12"/>
      <c r="L23" s="9">
        <v>6</v>
      </c>
      <c r="M23" s="12"/>
      <c r="N23" s="9">
        <v>0</v>
      </c>
      <c r="O23" s="12"/>
      <c r="P23" s="9">
        <v>0</v>
      </c>
      <c r="Q23" s="12"/>
      <c r="R23" s="9">
        <v>0</v>
      </c>
      <c r="S23"/>
      <c r="T23" s="9">
        <v>0</v>
      </c>
      <c r="U23" s="12"/>
      <c r="V23" s="9">
        <v>0</v>
      </c>
      <c r="W23" s="12"/>
      <c r="X23" s="9">
        <v>0</v>
      </c>
      <c r="Y23" s="12"/>
      <c r="Z23" s="9">
        <v>0</v>
      </c>
      <c r="AA23" s="8"/>
      <c r="AB23" s="9">
        <v>0</v>
      </c>
      <c r="AC23" s="8"/>
      <c r="AD23" s="9">
        <v>0</v>
      </c>
      <c r="AE23" s="12"/>
      <c r="AF23" s="9">
        <f t="shared" ref="AF23" si="8">SUM(W23:AE23)</f>
        <v>0</v>
      </c>
      <c r="AG23" s="12"/>
      <c r="AH23" s="9">
        <f t="shared" ref="AH23" si="9">SUM(D23:V23,AF23)</f>
        <v>-79971</v>
      </c>
      <c r="AI23" s="85"/>
      <c r="AJ23" s="9">
        <v>0</v>
      </c>
      <c r="AK23"/>
      <c r="AL23" s="9">
        <f t="shared" ref="AL23" si="10">SUM(AH23:AJ23)</f>
        <v>-79971</v>
      </c>
    </row>
    <row r="24" spans="1:38" ht="20.9" customHeight="1">
      <c r="A24" s="127" t="s">
        <v>204</v>
      </c>
      <c r="B24" s="127"/>
      <c r="C24" s="127"/>
      <c r="D24" s="9">
        <v>0</v>
      </c>
      <c r="E24" s="12"/>
      <c r="F24" s="9">
        <v>0</v>
      </c>
      <c r="G24" s="9"/>
      <c r="H24" s="9">
        <v>100264</v>
      </c>
      <c r="I24" s="12"/>
      <c r="J24" s="9">
        <v>0</v>
      </c>
      <c r="K24" s="12"/>
      <c r="L24" s="9">
        <v>0</v>
      </c>
      <c r="M24" s="12"/>
      <c r="N24" s="9">
        <v>0</v>
      </c>
      <c r="O24" s="12"/>
      <c r="P24" s="9">
        <v>0</v>
      </c>
      <c r="Q24" s="12"/>
      <c r="R24" s="9">
        <v>0</v>
      </c>
      <c r="T24" s="9">
        <v>0</v>
      </c>
      <c r="U24" s="12"/>
      <c r="V24" s="9">
        <v>0</v>
      </c>
      <c r="W24" s="12"/>
      <c r="X24" s="9">
        <v>0</v>
      </c>
      <c r="Y24" s="12"/>
      <c r="Z24" s="9">
        <v>0</v>
      </c>
      <c r="AA24" s="8"/>
      <c r="AB24" s="9">
        <v>0</v>
      </c>
      <c r="AC24" s="8"/>
      <c r="AD24" s="9">
        <v>0</v>
      </c>
      <c r="AE24" s="12"/>
      <c r="AF24" s="9">
        <f t="shared" ref="AF24:AF25" si="11">SUM(W24:AE24)</f>
        <v>0</v>
      </c>
      <c r="AG24" s="12"/>
      <c r="AH24" s="9">
        <f t="shared" ref="AH24:AH25" si="12">SUM(D24:V24,AF24)</f>
        <v>100264</v>
      </c>
      <c r="AI24" s="85"/>
      <c r="AJ24" s="9">
        <v>-100264</v>
      </c>
      <c r="AL24" s="9">
        <f t="shared" ref="AL24:AL25" si="13">SUM(AH24:AJ24)</f>
        <v>0</v>
      </c>
    </row>
    <row r="25" spans="1:38" ht="20.9" customHeight="1">
      <c r="A25" s="127" t="s">
        <v>191</v>
      </c>
      <c r="B25" s="131"/>
      <c r="C25" s="70"/>
      <c r="D25" s="9">
        <v>0</v>
      </c>
      <c r="E25" s="12"/>
      <c r="F25" s="9">
        <v>0</v>
      </c>
      <c r="G25" s="9"/>
      <c r="H25" s="9">
        <v>0</v>
      </c>
      <c r="I25" s="12"/>
      <c r="J25" s="9">
        <v>0</v>
      </c>
      <c r="K25" s="12"/>
      <c r="L25" s="9">
        <v>0</v>
      </c>
      <c r="M25" s="12"/>
      <c r="N25" s="9">
        <v>0</v>
      </c>
      <c r="O25" s="12"/>
      <c r="P25" s="9">
        <v>0</v>
      </c>
      <c r="Q25" s="12"/>
      <c r="R25" s="9">
        <v>0</v>
      </c>
      <c r="T25" s="9">
        <v>0</v>
      </c>
      <c r="U25" s="12"/>
      <c r="V25" s="9">
        <v>0</v>
      </c>
      <c r="W25" s="12"/>
      <c r="X25" s="9">
        <v>0</v>
      </c>
      <c r="Y25" s="12"/>
      <c r="Z25" s="9">
        <v>0</v>
      </c>
      <c r="AA25" s="8"/>
      <c r="AB25" s="9">
        <v>0</v>
      </c>
      <c r="AC25" s="8"/>
      <c r="AD25" s="9">
        <v>0</v>
      </c>
      <c r="AE25" s="12"/>
      <c r="AF25" s="9">
        <f t="shared" si="11"/>
        <v>0</v>
      </c>
      <c r="AG25" s="12"/>
      <c r="AH25" s="9">
        <f t="shared" si="12"/>
        <v>0</v>
      </c>
      <c r="AI25" s="85"/>
      <c r="AJ25" s="9">
        <v>740478</v>
      </c>
      <c r="AL25" s="9">
        <f t="shared" si="13"/>
        <v>740478</v>
      </c>
    </row>
    <row r="26" spans="1:38" ht="20.9" customHeight="1">
      <c r="A26" s="127" t="s">
        <v>303</v>
      </c>
      <c r="B26" s="131"/>
      <c r="C26" s="70"/>
      <c r="D26" s="9">
        <v>0</v>
      </c>
      <c r="E26" s="12"/>
      <c r="F26" s="9">
        <v>0</v>
      </c>
      <c r="G26" s="9"/>
      <c r="H26" s="9">
        <v>306503</v>
      </c>
      <c r="I26" s="12"/>
      <c r="J26" s="9">
        <v>0</v>
      </c>
      <c r="K26" s="12"/>
      <c r="L26" s="9">
        <v>0</v>
      </c>
      <c r="M26" s="12"/>
      <c r="N26" s="9">
        <v>0</v>
      </c>
      <c r="O26" s="12"/>
      <c r="P26" s="9">
        <v>0</v>
      </c>
      <c r="Q26" s="12"/>
      <c r="R26" s="9">
        <v>0</v>
      </c>
      <c r="T26" s="9">
        <v>0</v>
      </c>
      <c r="U26" s="12"/>
      <c r="V26" s="9">
        <v>0</v>
      </c>
      <c r="W26" s="12"/>
      <c r="X26" s="9">
        <v>0</v>
      </c>
      <c r="Y26" s="12"/>
      <c r="Z26" s="9">
        <v>0</v>
      </c>
      <c r="AA26" s="8"/>
      <c r="AB26" s="9">
        <v>0</v>
      </c>
      <c r="AC26" s="8"/>
      <c r="AD26" s="9">
        <v>-231747</v>
      </c>
      <c r="AE26" s="12"/>
      <c r="AF26" s="9">
        <f t="shared" ref="AF26" si="14">SUM(W26:AE26)</f>
        <v>-231747</v>
      </c>
      <c r="AG26" s="12"/>
      <c r="AH26" s="9">
        <f t="shared" ref="AH26" si="15">SUM(D26:V26,AF26)</f>
        <v>74756</v>
      </c>
      <c r="AI26" s="85"/>
      <c r="AJ26" s="9">
        <v>-74756</v>
      </c>
      <c r="AL26" s="9">
        <f t="shared" ref="AL26" si="16">SUM(AH26:AJ26)</f>
        <v>0</v>
      </c>
    </row>
    <row r="27" spans="1:38" s="73" customFormat="1" ht="20.9" customHeight="1">
      <c r="A27" s="135" t="s">
        <v>341</v>
      </c>
      <c r="B27" s="129"/>
      <c r="C27" s="129"/>
      <c r="D27" s="20">
        <f>SUM(D22:D26)</f>
        <v>0</v>
      </c>
      <c r="E27" s="14"/>
      <c r="F27" s="20">
        <f>SUM(F22:F26)</f>
        <v>0</v>
      </c>
      <c r="G27" s="18"/>
      <c r="H27" s="20">
        <f>SUM(H22:H26)</f>
        <v>326789</v>
      </c>
      <c r="I27" s="15"/>
      <c r="J27" s="20">
        <f>SUM(J22:J26)</f>
        <v>0</v>
      </c>
      <c r="K27" s="15"/>
      <c r="L27" s="20">
        <f>SUM(L22:L26)</f>
        <v>6</v>
      </c>
      <c r="M27" s="14"/>
      <c r="N27" s="20">
        <f>SUM(N22:N26)</f>
        <v>0</v>
      </c>
      <c r="O27" s="15"/>
      <c r="P27" s="20">
        <f>SUM(P22:P26)</f>
        <v>0</v>
      </c>
      <c r="Q27" s="15"/>
      <c r="R27" s="20">
        <f>SUM(R22:R26)</f>
        <v>0</v>
      </c>
      <c r="T27" s="20">
        <f>SUM(T22:T26)</f>
        <v>0</v>
      </c>
      <c r="U27" s="15"/>
      <c r="V27" s="20">
        <f>SUM(V22:V26)</f>
        <v>0</v>
      </c>
      <c r="W27" s="14"/>
      <c r="X27" s="20">
        <f>SUM(X22:X26)</f>
        <v>0</v>
      </c>
      <c r="Y27" s="14"/>
      <c r="Z27" s="20">
        <f>SUM(Z22:Z26)</f>
        <v>0</v>
      </c>
      <c r="AA27" s="10"/>
      <c r="AB27" s="20">
        <f>SUM(AB22:AB26)</f>
        <v>0</v>
      </c>
      <c r="AC27" s="10"/>
      <c r="AD27" s="20">
        <f>SUM(AD22:AD26)</f>
        <v>-231747</v>
      </c>
      <c r="AE27" s="14"/>
      <c r="AF27" s="20">
        <f>SUM(AF22:AF26)</f>
        <v>-231747</v>
      </c>
      <c r="AG27" s="14"/>
      <c r="AH27" s="20">
        <f>SUM(AH22:AH26)</f>
        <v>95048</v>
      </c>
      <c r="AI27" s="81"/>
      <c r="AJ27" s="20">
        <f>SUM(AJ22:AJ26)</f>
        <v>565448</v>
      </c>
      <c r="AL27" s="20">
        <f>SUM(AL22:AL26)</f>
        <v>660496</v>
      </c>
    </row>
    <row r="28" spans="1:38" s="73" customFormat="1" ht="20.9" customHeight="1">
      <c r="A28" s="129" t="s">
        <v>193</v>
      </c>
      <c r="B28" s="129"/>
      <c r="C28" s="129"/>
      <c r="D28" s="16">
        <f>SUM(D19,D27)</f>
        <v>0</v>
      </c>
      <c r="E28" s="81"/>
      <c r="F28" s="16">
        <f>SUM(F19,F27)</f>
        <v>0</v>
      </c>
      <c r="G28" s="18"/>
      <c r="H28" s="16">
        <f>SUM(H19,H27)</f>
        <v>326789</v>
      </c>
      <c r="I28" s="15"/>
      <c r="J28" s="16">
        <f>SUM(J19,J27)</f>
        <v>0</v>
      </c>
      <c r="K28" s="15"/>
      <c r="L28" s="16">
        <f>SUM(L19,L27)</f>
        <v>6</v>
      </c>
      <c r="M28" s="81"/>
      <c r="N28" s="16">
        <f>SUM(N19,N27)</f>
        <v>0</v>
      </c>
      <c r="O28" s="15"/>
      <c r="P28" s="16">
        <f>SUM(P19,P27)</f>
        <v>320405</v>
      </c>
      <c r="Q28" s="15"/>
      <c r="R28" s="16">
        <f>SUM(R19,R27)</f>
        <v>-2222146</v>
      </c>
      <c r="S28" s="18"/>
      <c r="T28" s="16">
        <f>SUM(T19,T27)</f>
        <v>-644344</v>
      </c>
      <c r="U28" s="81"/>
      <c r="V28" s="16">
        <f>SUM(V19,V27)</f>
        <v>0</v>
      </c>
      <c r="W28" s="81"/>
      <c r="X28" s="16">
        <f>SUM(X19,X27)</f>
        <v>0</v>
      </c>
      <c r="Y28" s="81"/>
      <c r="Z28" s="16">
        <f>SUM(Z19,Z27)</f>
        <v>0</v>
      </c>
      <c r="AA28" s="81"/>
      <c r="AB28" s="16">
        <f>SUM(AB19,AB27)</f>
        <v>0</v>
      </c>
      <c r="AC28" s="84"/>
      <c r="AD28" s="16">
        <f>SUM(AD19,AD27)</f>
        <v>-231747</v>
      </c>
      <c r="AE28" s="81"/>
      <c r="AF28" s="16">
        <f>SUM(AF19,AF27)</f>
        <v>-231747</v>
      </c>
      <c r="AG28" s="81"/>
      <c r="AH28" s="16">
        <f>SUM(AH19,AH27)</f>
        <v>-2451037</v>
      </c>
      <c r="AI28" s="81"/>
      <c r="AJ28" s="16">
        <f>SUM(AJ19,AJ27)</f>
        <v>-784599</v>
      </c>
      <c r="AK28" s="81"/>
      <c r="AL28" s="16">
        <f>SUM(AL19,AL27)</f>
        <v>-3235636</v>
      </c>
    </row>
    <row r="29" spans="1:38" s="73" customFormat="1" ht="20.9" customHeight="1">
      <c r="A29" s="129" t="s">
        <v>301</v>
      </c>
      <c r="B29" s="129"/>
      <c r="C29" s="129"/>
      <c r="D29" s="15"/>
      <c r="E29" s="81"/>
      <c r="F29" s="15"/>
      <c r="G29" s="15"/>
      <c r="H29" s="15"/>
      <c r="I29" s="15"/>
      <c r="J29" s="15"/>
      <c r="K29" s="15"/>
      <c r="L29" s="15"/>
      <c r="M29" s="81"/>
      <c r="N29" s="15"/>
      <c r="O29" s="15"/>
      <c r="P29" s="15"/>
      <c r="Q29" s="15"/>
      <c r="R29" s="15"/>
      <c r="U29" s="15"/>
      <c r="V29" s="15"/>
      <c r="W29" s="81"/>
      <c r="X29" s="15"/>
      <c r="Y29" s="81"/>
      <c r="Z29" s="15"/>
      <c r="AA29" s="84"/>
      <c r="AB29" s="15"/>
      <c r="AC29" s="84"/>
      <c r="AD29" s="15"/>
      <c r="AE29" s="81"/>
      <c r="AF29" s="15"/>
      <c r="AG29" s="81"/>
      <c r="AH29" s="12"/>
      <c r="AI29" s="81"/>
      <c r="AJ29" s="80"/>
      <c r="AL29" s="80"/>
    </row>
    <row r="30" spans="1:38" ht="20.9" customHeight="1">
      <c r="A30" s="127" t="s">
        <v>194</v>
      </c>
      <c r="B30" s="70"/>
      <c r="C30" s="70"/>
      <c r="D30" s="9">
        <v>0</v>
      </c>
      <c r="E30" s="12"/>
      <c r="F30" s="9">
        <v>0</v>
      </c>
      <c r="G30" s="9"/>
      <c r="H30" s="9">
        <v>0</v>
      </c>
      <c r="I30" s="12"/>
      <c r="J30" s="9">
        <v>0</v>
      </c>
      <c r="K30" s="12"/>
      <c r="L30" s="9">
        <v>0</v>
      </c>
      <c r="M30" s="12"/>
      <c r="N30" s="9">
        <v>0</v>
      </c>
      <c r="O30" s="12"/>
      <c r="P30" s="9">
        <v>0</v>
      </c>
      <c r="Q30" s="12"/>
      <c r="R30" s="9">
        <v>8950762</v>
      </c>
      <c r="T30" s="9">
        <v>0</v>
      </c>
      <c r="U30" s="12"/>
      <c r="V30" s="9">
        <v>0</v>
      </c>
      <c r="W30" s="12"/>
      <c r="X30" s="9">
        <v>0</v>
      </c>
      <c r="Y30" s="12"/>
      <c r="Z30" s="9">
        <v>0</v>
      </c>
      <c r="AA30" s="8"/>
      <c r="AB30" s="9">
        <v>0</v>
      </c>
      <c r="AC30" s="8"/>
      <c r="AD30" s="9">
        <v>0</v>
      </c>
      <c r="AE30" s="12"/>
      <c r="AF30" s="9">
        <f t="shared" ref="AF30" si="17">SUM(W30:AE30)</f>
        <v>0</v>
      </c>
      <c r="AG30" s="12"/>
      <c r="AH30" s="9">
        <f t="shared" ref="AH30" si="18">SUM(D30:V30,AF30)</f>
        <v>8950762</v>
      </c>
      <c r="AI30" s="85"/>
      <c r="AJ30" s="9">
        <v>926735</v>
      </c>
      <c r="AL30" s="9">
        <f t="shared" ref="AL30" si="19">SUM(AH30:AJ30)</f>
        <v>9877497</v>
      </c>
    </row>
    <row r="31" spans="1:38" ht="20.9" customHeight="1">
      <c r="A31" s="70" t="s">
        <v>195</v>
      </c>
      <c r="B31" s="70"/>
      <c r="C31" s="70"/>
      <c r="D31" s="159"/>
      <c r="E31" s="12"/>
      <c r="F31" s="159"/>
      <c r="G31" s="12"/>
      <c r="H31" s="159"/>
      <c r="I31" s="12"/>
      <c r="J31" s="159"/>
      <c r="K31" s="12"/>
      <c r="L31" s="159"/>
      <c r="M31" s="12"/>
      <c r="N31" s="159"/>
      <c r="O31" s="12"/>
      <c r="P31" s="159"/>
      <c r="Q31" s="12"/>
      <c r="R31" s="11"/>
      <c r="T31" s="9"/>
      <c r="U31" s="85"/>
      <c r="V31" s="159"/>
      <c r="W31" s="85"/>
      <c r="X31" s="9"/>
      <c r="Y31" s="12"/>
      <c r="Z31" s="9"/>
      <c r="AA31" s="8"/>
      <c r="AB31" s="9"/>
      <c r="AC31" s="9"/>
      <c r="AD31" s="9"/>
      <c r="AE31" s="9"/>
      <c r="AF31" s="9"/>
      <c r="AG31" s="85"/>
      <c r="AH31" s="9"/>
      <c r="AI31" s="85"/>
      <c r="AJ31" s="9"/>
      <c r="AL31" s="9"/>
    </row>
    <row r="32" spans="1:38" ht="20.9" customHeight="1">
      <c r="A32" s="70" t="s">
        <v>337</v>
      </c>
      <c r="B32" s="70"/>
      <c r="C32" s="70"/>
      <c r="D32" s="9">
        <v>0</v>
      </c>
      <c r="E32" s="12"/>
      <c r="F32" s="9">
        <v>0</v>
      </c>
      <c r="G32" s="9"/>
      <c r="H32" s="9">
        <v>0</v>
      </c>
      <c r="I32" s="12"/>
      <c r="J32" s="9">
        <v>0</v>
      </c>
      <c r="K32" s="12"/>
      <c r="L32" s="9">
        <v>0</v>
      </c>
      <c r="M32" s="12"/>
      <c r="N32" s="9">
        <v>0</v>
      </c>
      <c r="O32" s="12"/>
      <c r="P32" s="9">
        <v>0</v>
      </c>
      <c r="Q32" s="12"/>
      <c r="R32" s="9">
        <v>240463</v>
      </c>
      <c r="T32" s="9">
        <v>0</v>
      </c>
      <c r="U32" s="12"/>
      <c r="V32" s="9">
        <v>0</v>
      </c>
      <c r="W32" s="12"/>
      <c r="X32" s="9">
        <v>0</v>
      </c>
      <c r="Y32" s="12"/>
      <c r="Z32" s="9">
        <v>0</v>
      </c>
      <c r="AA32" s="8"/>
      <c r="AB32" s="9">
        <v>0</v>
      </c>
      <c r="AC32" s="8"/>
      <c r="AD32" s="9">
        <v>0</v>
      </c>
      <c r="AE32" s="12"/>
      <c r="AF32" s="9">
        <f t="shared" ref="AF32:AF33" si="20">SUM(W32:AE32)</f>
        <v>0</v>
      </c>
      <c r="AG32" s="12"/>
      <c r="AH32" s="9">
        <f t="shared" ref="AH32:AH33" si="21">SUM(D32:V32,AF32)</f>
        <v>240463</v>
      </c>
      <c r="AI32" s="85"/>
      <c r="AJ32" s="9">
        <v>628</v>
      </c>
      <c r="AL32" s="9">
        <f t="shared" ref="AL32:AL33" si="22">SUM(AH32:AJ32)</f>
        <v>241091</v>
      </c>
    </row>
    <row r="33" spans="1:38" ht="20.9" customHeight="1">
      <c r="A33" s="70" t="s">
        <v>196</v>
      </c>
      <c r="B33" s="70"/>
      <c r="C33" s="70"/>
      <c r="D33" s="9">
        <v>0</v>
      </c>
      <c r="E33" s="12"/>
      <c r="F33" s="9">
        <v>0</v>
      </c>
      <c r="G33" s="9"/>
      <c r="H33" s="9">
        <v>0</v>
      </c>
      <c r="I33" s="12"/>
      <c r="J33" s="9">
        <v>0</v>
      </c>
      <c r="K33" s="12"/>
      <c r="L33" s="9">
        <v>0</v>
      </c>
      <c r="M33" s="12"/>
      <c r="N33" s="9">
        <v>0</v>
      </c>
      <c r="O33" s="12"/>
      <c r="P33" s="9">
        <v>0</v>
      </c>
      <c r="Q33" s="12"/>
      <c r="R33" s="9">
        <v>0</v>
      </c>
      <c r="T33" s="9">
        <v>0</v>
      </c>
      <c r="U33" s="12"/>
      <c r="V33" s="9">
        <v>0</v>
      </c>
      <c r="W33" s="12"/>
      <c r="X33" s="9">
        <v>12583852</v>
      </c>
      <c r="Y33" s="12"/>
      <c r="Z33" s="9">
        <v>237623</v>
      </c>
      <c r="AA33" s="8"/>
      <c r="AB33" s="9">
        <v>-1343280</v>
      </c>
      <c r="AC33" s="8"/>
      <c r="AD33" s="9">
        <v>10967</v>
      </c>
      <c r="AE33" s="12"/>
      <c r="AF33" s="9">
        <f t="shared" si="20"/>
        <v>11489162</v>
      </c>
      <c r="AG33" s="12"/>
      <c r="AH33" s="9">
        <f t="shared" si="21"/>
        <v>11489162</v>
      </c>
      <c r="AI33" s="85"/>
      <c r="AJ33" s="9">
        <v>828360</v>
      </c>
      <c r="AL33" s="9">
        <f t="shared" si="22"/>
        <v>12317522</v>
      </c>
    </row>
    <row r="34" spans="1:38" s="73" customFormat="1" ht="20.9" customHeight="1">
      <c r="A34" s="129" t="s">
        <v>197</v>
      </c>
      <c r="B34" s="70"/>
      <c r="C34" s="70"/>
      <c r="D34" s="20">
        <f>SUM(D29:D33)</f>
        <v>0</v>
      </c>
      <c r="E34" s="15"/>
      <c r="F34" s="20">
        <f>SUM(F29:F33)</f>
        <v>0</v>
      </c>
      <c r="G34" s="18"/>
      <c r="H34" s="20">
        <f>SUM(H29:H33)</f>
        <v>0</v>
      </c>
      <c r="I34" s="15"/>
      <c r="J34" s="20">
        <f>SUM(J29:J33)</f>
        <v>0</v>
      </c>
      <c r="K34" s="15"/>
      <c r="L34" s="20">
        <f>SUM(L29:L33)</f>
        <v>0</v>
      </c>
      <c r="M34" s="15"/>
      <c r="N34" s="20">
        <f>SUM(N29:N33)</f>
        <v>0</v>
      </c>
      <c r="O34" s="15"/>
      <c r="P34" s="20">
        <f>SUM(P29:P33)</f>
        <v>0</v>
      </c>
      <c r="Q34" s="15"/>
      <c r="R34" s="20">
        <f>SUM(R29:R33)</f>
        <v>9191225</v>
      </c>
      <c r="T34" s="20">
        <f>SUM(T29:T33)</f>
        <v>0</v>
      </c>
      <c r="U34" s="86"/>
      <c r="V34" s="20">
        <f>SUM(V29:V33)</f>
        <v>0</v>
      </c>
      <c r="W34" s="86"/>
      <c r="X34" s="20">
        <f>SUM(X29:X33)</f>
        <v>12583852</v>
      </c>
      <c r="Y34" s="86"/>
      <c r="Z34" s="20">
        <f>SUM(Z29:Z33)</f>
        <v>237623</v>
      </c>
      <c r="AA34" s="87"/>
      <c r="AB34" s="20">
        <f>SUM(AB29:AB33)</f>
        <v>-1343280</v>
      </c>
      <c r="AC34" s="87"/>
      <c r="AD34" s="20">
        <f>SUM(AD29:AD33)</f>
        <v>10967</v>
      </c>
      <c r="AE34" s="15"/>
      <c r="AF34" s="20">
        <f>SUM(AF29:AF33)</f>
        <v>11489162</v>
      </c>
      <c r="AG34" s="86"/>
      <c r="AH34" s="20">
        <f>SUM(AH29:AH33)</f>
        <v>20680387</v>
      </c>
      <c r="AI34" s="86"/>
      <c r="AJ34" s="20">
        <f>SUM(AJ29:AJ33)</f>
        <v>1755723</v>
      </c>
      <c r="AL34" s="20">
        <f>SUM(AL29:AL33)</f>
        <v>22436110</v>
      </c>
    </row>
    <row r="35" spans="1:38" s="73" customFormat="1" ht="20.9" customHeight="1">
      <c r="A35" s="70" t="s">
        <v>198</v>
      </c>
      <c r="B35" s="70"/>
      <c r="C35" s="70"/>
      <c r="D35" s="18"/>
      <c r="E35" s="15"/>
      <c r="F35" s="18"/>
      <c r="G35" s="18"/>
      <c r="H35" s="18"/>
      <c r="I35" s="15"/>
      <c r="J35" s="18"/>
      <c r="K35" s="15"/>
      <c r="L35" s="18"/>
      <c r="M35" s="15"/>
      <c r="N35" s="18"/>
      <c r="O35" s="15"/>
      <c r="P35" s="18"/>
      <c r="Q35" s="15"/>
      <c r="R35" s="18"/>
      <c r="T35" s="18"/>
      <c r="U35" s="86"/>
      <c r="V35" s="18"/>
      <c r="W35" s="86"/>
      <c r="X35" s="18"/>
      <c r="Y35" s="86"/>
      <c r="Z35" s="18"/>
      <c r="AA35" s="87"/>
      <c r="AB35" s="18"/>
      <c r="AC35" s="87"/>
      <c r="AD35" s="18"/>
      <c r="AE35" s="15"/>
      <c r="AF35" s="18"/>
      <c r="AG35" s="86"/>
      <c r="AH35" s="18"/>
      <c r="AI35" s="86"/>
      <c r="AJ35" s="18"/>
      <c r="AL35" s="18"/>
    </row>
    <row r="36" spans="1:38" ht="20.9" customHeight="1">
      <c r="A36" s="136" t="s">
        <v>199</v>
      </c>
      <c r="B36" s="131"/>
      <c r="C36" s="70"/>
      <c r="D36" s="9">
        <v>0</v>
      </c>
      <c r="E36" s="12"/>
      <c r="F36" s="9">
        <v>0</v>
      </c>
      <c r="G36" s="9"/>
      <c r="H36" s="9">
        <v>0</v>
      </c>
      <c r="I36" s="12"/>
      <c r="J36" s="9">
        <v>0</v>
      </c>
      <c r="K36" s="12"/>
      <c r="L36" s="9">
        <v>0</v>
      </c>
      <c r="M36" s="12"/>
      <c r="N36" s="9">
        <v>0</v>
      </c>
      <c r="O36" s="12"/>
      <c r="P36" s="9">
        <v>0</v>
      </c>
      <c r="Q36" s="12"/>
      <c r="R36" s="9">
        <v>-664829</v>
      </c>
      <c r="T36" s="9">
        <v>0</v>
      </c>
      <c r="U36" s="12"/>
      <c r="V36" s="9">
        <v>0</v>
      </c>
      <c r="W36" s="12"/>
      <c r="X36" s="9">
        <v>0</v>
      </c>
      <c r="Y36" s="12"/>
      <c r="Z36" s="9">
        <v>0</v>
      </c>
      <c r="AA36" s="8"/>
      <c r="AB36" s="9">
        <v>0</v>
      </c>
      <c r="AC36" s="8"/>
      <c r="AD36" s="9">
        <v>0</v>
      </c>
      <c r="AE36" s="12"/>
      <c r="AF36" s="9">
        <f t="shared" ref="AF36:AF37" si="23">SUM(W36:AE36)</f>
        <v>0</v>
      </c>
      <c r="AG36" s="12"/>
      <c r="AH36" s="9">
        <f t="shared" ref="AH36:AH37" si="24">SUM(D36:V36,AF36)</f>
        <v>-664829</v>
      </c>
      <c r="AI36" s="85"/>
      <c r="AJ36" s="9">
        <v>0</v>
      </c>
      <c r="AL36" s="9">
        <f t="shared" ref="AL36:AL37" si="25">SUM(AH36:AJ36)</f>
        <v>-664829</v>
      </c>
    </row>
    <row r="37" spans="1:38" ht="20.9" customHeight="1">
      <c r="A37" s="70" t="s">
        <v>200</v>
      </c>
      <c r="B37" s="131"/>
      <c r="C37" s="70"/>
      <c r="D37" s="9">
        <v>0</v>
      </c>
      <c r="E37" s="12"/>
      <c r="F37" s="9">
        <v>0</v>
      </c>
      <c r="G37" s="9"/>
      <c r="H37" s="9">
        <v>0</v>
      </c>
      <c r="I37" s="12"/>
      <c r="J37" s="9">
        <v>0</v>
      </c>
      <c r="K37" s="12"/>
      <c r="L37" s="9">
        <v>0</v>
      </c>
      <c r="M37" s="12"/>
      <c r="N37" s="9">
        <v>0</v>
      </c>
      <c r="O37" s="12"/>
      <c r="P37" s="9">
        <v>0</v>
      </c>
      <c r="Q37" s="12"/>
      <c r="R37" s="9">
        <v>238157</v>
      </c>
      <c r="T37" s="9">
        <v>0</v>
      </c>
      <c r="U37" s="12"/>
      <c r="V37" s="9">
        <v>0</v>
      </c>
      <c r="W37" s="12"/>
      <c r="X37" s="9">
        <v>0</v>
      </c>
      <c r="Y37" s="12"/>
      <c r="Z37" s="9">
        <v>0</v>
      </c>
      <c r="AA37" s="8"/>
      <c r="AB37" s="9">
        <v>0</v>
      </c>
      <c r="AC37" s="8"/>
      <c r="AD37" s="9">
        <v>-238157</v>
      </c>
      <c r="AE37" s="12"/>
      <c r="AF37" s="9">
        <f t="shared" si="23"/>
        <v>-238157</v>
      </c>
      <c r="AG37" s="12"/>
      <c r="AH37" s="9">
        <f t="shared" si="24"/>
        <v>0</v>
      </c>
      <c r="AI37" s="85"/>
      <c r="AJ37" s="9">
        <v>0</v>
      </c>
      <c r="AL37" s="9">
        <f t="shared" si="25"/>
        <v>0</v>
      </c>
    </row>
    <row r="38" spans="1:38" s="73" customFormat="1" ht="20.9" customHeight="1" thickBot="1">
      <c r="A38" s="128" t="s">
        <v>289</v>
      </c>
      <c r="B38" s="70"/>
      <c r="C38" s="70"/>
      <c r="D38" s="156">
        <f>D14+D34+D28+D36+D37</f>
        <v>8406963</v>
      </c>
      <c r="E38" s="80"/>
      <c r="F38" s="156">
        <f>F14+F34+F28+F36+F37</f>
        <v>55960752</v>
      </c>
      <c r="G38" s="80"/>
      <c r="H38" s="156">
        <f>H14+H34+H28+H36+H37</f>
        <v>-14950145</v>
      </c>
      <c r="I38" s="80"/>
      <c r="J38" s="156">
        <f>J14+J34+J28+J36+J37</f>
        <v>-9917</v>
      </c>
      <c r="K38" s="80"/>
      <c r="L38" s="156">
        <f>L14+L34+L28+L36+L37</f>
        <v>3688899</v>
      </c>
      <c r="M38" s="80"/>
      <c r="N38" s="156">
        <f>N14+N34+N28+N36+N37</f>
        <v>929166</v>
      </c>
      <c r="O38" s="80"/>
      <c r="P38" s="156">
        <f>P14+P34+P28+P36+P37</f>
        <v>5256158</v>
      </c>
      <c r="Q38" s="80"/>
      <c r="R38" s="156">
        <f>R14+R34+R28+R36+R37</f>
        <v>154210280</v>
      </c>
      <c r="T38" s="156">
        <f>T14+T34+T28+T36+T37</f>
        <v>-11094015</v>
      </c>
      <c r="U38" s="80"/>
      <c r="V38" s="156">
        <f>V14+V34+V28+V36+V37</f>
        <v>26932000</v>
      </c>
      <c r="W38" s="80"/>
      <c r="X38" s="156">
        <f>X14+X34+X28+X36+X37</f>
        <v>-38196605</v>
      </c>
      <c r="Y38" s="80"/>
      <c r="Z38" s="156">
        <f>Z14+Z34+Z28+Z36+Z37</f>
        <v>-108204</v>
      </c>
      <c r="AA38" s="80"/>
      <c r="AB38" s="156">
        <f>AB14+AB34+AB28+AB36+AB37</f>
        <v>2027197</v>
      </c>
      <c r="AC38" s="80"/>
      <c r="AD38" s="156">
        <f>AD14+AD34+AD28+AD36+AD37</f>
        <v>57263520</v>
      </c>
      <c r="AE38" s="80"/>
      <c r="AF38" s="156">
        <f>AF14+AF34+AF28+AF36+AF37</f>
        <v>20985908</v>
      </c>
      <c r="AG38" s="80"/>
      <c r="AH38" s="156">
        <f>AH14+AH34+AH28+AH36+AH37</f>
        <v>250316049</v>
      </c>
      <c r="AI38" s="80"/>
      <c r="AJ38" s="156">
        <f>AJ14+AJ34+AJ28+AJ36+AJ37</f>
        <v>20079084</v>
      </c>
      <c r="AL38" s="156">
        <f>AL14+AL34+AL28+AL36+AL37</f>
        <v>270395133</v>
      </c>
    </row>
    <row r="39" spans="1:38" ht="22" thickTop="1"/>
  </sheetData>
  <mergeCells count="3">
    <mergeCell ref="X5:AF5"/>
    <mergeCell ref="N5:R5"/>
    <mergeCell ref="D4:AL4"/>
  </mergeCells>
  <pageMargins left="0.8" right="0.4" top="0.48" bottom="0.5" header="0.5" footer="0.5"/>
  <pageSetup paperSize="9" scale="45" firstPageNumber="16" orientation="landscape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customProperties>
    <customPr name="EpmWorksheetKeyString_GUID" r:id="rId2"/>
    <customPr name="OrphanNamesChecke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D48"/>
  <sheetViews>
    <sheetView showGridLines="0" zoomScaleNormal="100" zoomScaleSheetLayoutView="55" zoomScalePageLayoutView="25" workbookViewId="0"/>
  </sheetViews>
  <sheetFormatPr defaultColWidth="9.09765625" defaultRowHeight="23.15" customHeight="1"/>
  <cols>
    <col min="1" max="1" width="61.59765625" bestFit="1" customWidth="1"/>
    <col min="2" max="2" width="9.59765625" bestFit="1" customWidth="1"/>
    <col min="3" max="3" width="0.8984375" customWidth="1"/>
    <col min="4" max="4" width="13.19921875" customWidth="1"/>
    <col min="5" max="5" width="1.3984375" customWidth="1"/>
    <col min="6" max="6" width="14.69921875" customWidth="1"/>
    <col min="7" max="7" width="1.3984375" customWidth="1"/>
    <col min="8" max="8" width="18.69921875" customWidth="1"/>
    <col min="9" max="9" width="1.3984375" customWidth="1"/>
    <col min="10" max="10" width="15.8984375" customWidth="1"/>
    <col min="11" max="11" width="1.3984375" customWidth="1"/>
    <col min="12" max="12" width="14.69921875" customWidth="1"/>
    <col min="13" max="13" width="1.3984375" customWidth="1"/>
    <col min="14" max="14" width="15.09765625" customWidth="1"/>
    <col min="15" max="15" width="1.3984375" customWidth="1"/>
    <col min="16" max="16" width="14" customWidth="1"/>
    <col min="17" max="17" width="1.3984375" customWidth="1"/>
    <col min="18" max="18" width="14.59765625" customWidth="1"/>
    <col min="19" max="19" width="1.3984375" customWidth="1"/>
    <col min="20" max="20" width="17.09765625" customWidth="1"/>
    <col min="21" max="21" width="1.3984375" customWidth="1"/>
    <col min="22" max="22" width="18.19921875" customWidth="1"/>
    <col min="23" max="23" width="1.3984375" customWidth="1"/>
    <col min="24" max="24" width="18.69921875" customWidth="1"/>
    <col min="25" max="25" width="1.3984375" customWidth="1"/>
    <col min="26" max="26" width="18.19921875" customWidth="1"/>
    <col min="27" max="27" width="1.3984375" customWidth="1"/>
    <col min="28" max="28" width="17.5" customWidth="1"/>
    <col min="29" max="29" width="1.3984375" customWidth="1"/>
    <col min="30" max="30" width="16.59765625" customWidth="1"/>
  </cols>
  <sheetData>
    <row r="1" spans="1:30" ht="24.75" customHeight="1">
      <c r="A1" s="125" t="s">
        <v>0</v>
      </c>
      <c r="B1" s="125"/>
      <c r="C1" s="125"/>
      <c r="D1" s="57"/>
      <c r="E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59"/>
      <c r="U1" s="59"/>
      <c r="W1" s="59"/>
      <c r="Y1" s="59"/>
      <c r="AA1" s="59"/>
      <c r="AC1" s="59"/>
    </row>
    <row r="2" spans="1:30" ht="24.75" customHeight="1">
      <c r="A2" s="125" t="s">
        <v>141</v>
      </c>
      <c r="B2" s="125"/>
      <c r="C2" s="125"/>
      <c r="D2" s="57"/>
      <c r="E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U2" s="59"/>
      <c r="W2" s="59"/>
      <c r="Y2" s="59"/>
      <c r="AA2" s="59"/>
      <c r="AC2" s="59"/>
    </row>
    <row r="3" spans="1:30" ht="21.75" customHeight="1">
      <c r="A3" s="60"/>
      <c r="B3" s="125"/>
      <c r="C3" s="125"/>
      <c r="D3" s="57"/>
      <c r="E3" s="60"/>
      <c r="F3" s="61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61"/>
      <c r="U3" s="60"/>
      <c r="V3" s="61"/>
      <c r="W3" s="60"/>
      <c r="X3" s="61"/>
      <c r="Y3" s="60"/>
      <c r="Z3" s="61"/>
      <c r="AA3" s="60"/>
      <c r="AB3" s="61"/>
      <c r="AC3" s="60"/>
      <c r="AD3" s="62" t="s">
        <v>2</v>
      </c>
    </row>
    <row r="4" spans="1:30" ht="21.75" customHeight="1">
      <c r="B4" s="125"/>
      <c r="C4" s="125"/>
      <c r="D4" s="160" t="s">
        <v>4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</row>
    <row r="5" spans="1:30" ht="21.75" customHeight="1">
      <c r="B5" s="92"/>
      <c r="C5" s="92"/>
      <c r="D5" s="63"/>
      <c r="E5" s="63"/>
      <c r="F5" s="63"/>
      <c r="G5" s="63"/>
      <c r="H5" s="63"/>
      <c r="I5" s="63"/>
      <c r="J5" s="63"/>
      <c r="K5" s="63"/>
      <c r="L5" s="166" t="s">
        <v>80</v>
      </c>
      <c r="M5" s="166"/>
      <c r="N5" s="166"/>
      <c r="O5" s="166"/>
      <c r="P5" s="166"/>
      <c r="Q5" s="63"/>
      <c r="R5" s="63"/>
      <c r="S5" s="64"/>
      <c r="T5" s="64"/>
      <c r="U5" s="63"/>
      <c r="V5" s="166" t="s">
        <v>87</v>
      </c>
      <c r="W5" s="166"/>
      <c r="X5" s="166"/>
      <c r="Y5" s="166"/>
      <c r="Z5" s="166"/>
      <c r="AA5" s="166"/>
      <c r="AB5" s="166"/>
      <c r="AC5" s="63"/>
      <c r="AD5" s="65"/>
    </row>
    <row r="6" spans="1:30" ht="21.75" customHeight="1">
      <c r="A6" s="66"/>
      <c r="B6" s="126"/>
      <c r="C6" s="126"/>
      <c r="D6" s="63"/>
      <c r="E6" s="63"/>
      <c r="F6" s="63"/>
      <c r="G6" s="63"/>
      <c r="H6" s="64" t="s">
        <v>208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  <c r="T6" s="64"/>
      <c r="U6" s="63"/>
      <c r="V6" s="66" t="s">
        <v>146</v>
      </c>
      <c r="W6" s="67"/>
      <c r="X6" s="64"/>
      <c r="Y6" s="67"/>
      <c r="Z6" s="64"/>
      <c r="AA6" s="67"/>
      <c r="AB6" s="64" t="s">
        <v>147</v>
      </c>
      <c r="AC6" s="66"/>
      <c r="AD6" s="65"/>
    </row>
    <row r="7" spans="1:30" ht="21.75" customHeight="1">
      <c r="A7" s="66"/>
      <c r="B7" s="126"/>
      <c r="C7" s="126"/>
      <c r="D7" s="64" t="s">
        <v>148</v>
      </c>
      <c r="E7" s="66"/>
      <c r="F7" s="66"/>
      <c r="G7" s="63"/>
      <c r="H7" s="64" t="s">
        <v>150</v>
      </c>
      <c r="I7" s="63"/>
      <c r="J7" s="63"/>
      <c r="K7" s="63"/>
      <c r="L7" s="63"/>
      <c r="M7" s="63"/>
      <c r="N7" s="64" t="s">
        <v>151</v>
      </c>
      <c r="O7" s="63"/>
      <c r="P7" s="68"/>
      <c r="Q7" s="64"/>
      <c r="R7" s="64"/>
      <c r="S7" s="68"/>
      <c r="T7" s="64" t="s">
        <v>152</v>
      </c>
      <c r="U7" s="63"/>
      <c r="V7" s="68" t="s">
        <v>153</v>
      </c>
      <c r="W7" s="67"/>
      <c r="X7" s="69" t="s">
        <v>151</v>
      </c>
      <c r="Y7" s="67"/>
      <c r="Z7" s="64" t="s">
        <v>151</v>
      </c>
      <c r="AA7" s="67"/>
      <c r="AB7" s="68" t="s">
        <v>154</v>
      </c>
      <c r="AC7" s="66"/>
      <c r="AD7" s="65"/>
    </row>
    <row r="8" spans="1:30" ht="21.75" customHeight="1">
      <c r="A8" s="66"/>
      <c r="B8" s="126"/>
      <c r="C8" s="126"/>
      <c r="D8" s="66" t="s">
        <v>155</v>
      </c>
      <c r="E8" s="66"/>
      <c r="F8" s="66" t="s">
        <v>156</v>
      </c>
      <c r="G8" s="66"/>
      <c r="H8" s="66" t="s">
        <v>158</v>
      </c>
      <c r="I8" s="66"/>
      <c r="J8" s="66"/>
      <c r="K8" s="66"/>
      <c r="L8" s="66" t="s">
        <v>159</v>
      </c>
      <c r="M8" s="66"/>
      <c r="N8" s="66" t="s">
        <v>160</v>
      </c>
      <c r="O8" s="66"/>
      <c r="P8" s="66" t="s">
        <v>161</v>
      </c>
      <c r="Q8" s="66"/>
      <c r="R8" s="66" t="s">
        <v>160</v>
      </c>
      <c r="S8" s="66"/>
      <c r="T8" s="68" t="s">
        <v>162</v>
      </c>
      <c r="U8" s="66"/>
      <c r="V8" s="68" t="s">
        <v>164</v>
      </c>
      <c r="W8" s="67"/>
      <c r="X8" s="66" t="s">
        <v>144</v>
      </c>
      <c r="Y8" s="67"/>
      <c r="Z8" s="69" t="s">
        <v>165</v>
      </c>
      <c r="AA8" s="67"/>
      <c r="AB8" s="66" t="s">
        <v>166</v>
      </c>
      <c r="AC8" s="66"/>
      <c r="AD8" s="66" t="s">
        <v>169</v>
      </c>
    </row>
    <row r="9" spans="1:30" ht="21.75" customHeight="1">
      <c r="A9" s="70"/>
      <c r="B9" s="79" t="s">
        <v>7</v>
      </c>
      <c r="C9" s="79"/>
      <c r="D9" s="71" t="s">
        <v>170</v>
      </c>
      <c r="E9" s="70"/>
      <c r="F9" s="71" t="s">
        <v>209</v>
      </c>
      <c r="G9" s="70"/>
      <c r="H9" s="71" t="s">
        <v>173</v>
      </c>
      <c r="I9" s="70"/>
      <c r="J9" s="72" t="s">
        <v>79</v>
      </c>
      <c r="K9" s="69"/>
      <c r="L9" s="71" t="s">
        <v>174</v>
      </c>
      <c r="M9" s="70"/>
      <c r="N9" s="71" t="s">
        <v>175</v>
      </c>
      <c r="O9" s="70"/>
      <c r="P9" s="71" t="s">
        <v>176</v>
      </c>
      <c r="Q9" s="66"/>
      <c r="R9" s="71" t="s">
        <v>175</v>
      </c>
      <c r="S9" s="66"/>
      <c r="T9" s="71" t="s">
        <v>177</v>
      </c>
      <c r="U9" s="70"/>
      <c r="V9" s="71" t="s">
        <v>179</v>
      </c>
      <c r="W9" s="67"/>
      <c r="X9" s="71" t="s">
        <v>180</v>
      </c>
      <c r="Y9" s="67"/>
      <c r="Z9" s="72" t="s">
        <v>181</v>
      </c>
      <c r="AA9" s="67"/>
      <c r="AB9" s="71" t="s">
        <v>69</v>
      </c>
      <c r="AC9" s="70"/>
      <c r="AD9" s="71" t="s">
        <v>184</v>
      </c>
    </row>
    <row r="10" spans="1:30" ht="21.75" customHeight="1">
      <c r="A10" s="70"/>
      <c r="B10" s="127"/>
      <c r="C10" s="127"/>
      <c r="D10" s="66"/>
      <c r="E10" s="70"/>
      <c r="F10" s="66"/>
      <c r="G10" s="70"/>
      <c r="H10" s="66"/>
      <c r="I10" s="70"/>
      <c r="J10" s="69"/>
      <c r="K10" s="69"/>
      <c r="L10" s="66"/>
      <c r="M10" s="70"/>
      <c r="N10" s="66"/>
      <c r="O10" s="70"/>
      <c r="P10" s="66"/>
      <c r="Q10" s="66"/>
      <c r="R10" s="66"/>
      <c r="S10" s="66"/>
      <c r="T10" s="66"/>
      <c r="U10" s="70"/>
      <c r="V10" s="66"/>
      <c r="W10" s="67"/>
      <c r="X10" s="66"/>
      <c r="Y10" s="67"/>
      <c r="Z10" s="67"/>
      <c r="AA10" s="67"/>
      <c r="AB10" s="66"/>
      <c r="AC10" s="70"/>
      <c r="AD10" s="66"/>
    </row>
    <row r="11" spans="1:30" ht="23.15" customHeight="1">
      <c r="A11" s="128" t="s">
        <v>201</v>
      </c>
      <c r="B11" s="129"/>
      <c r="C11" s="129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</row>
    <row r="12" spans="1:30" ht="23.15" customHeight="1">
      <c r="A12" s="124" t="s">
        <v>202</v>
      </c>
      <c r="B12" s="129"/>
      <c r="C12" s="129"/>
      <c r="D12" s="18">
        <v>8413569</v>
      </c>
      <c r="E12" s="74"/>
      <c r="F12" s="18">
        <v>55113998</v>
      </c>
      <c r="G12" s="74"/>
      <c r="H12" s="18">
        <v>490423</v>
      </c>
      <c r="I12" s="74"/>
      <c r="J12" s="18">
        <v>3470021</v>
      </c>
      <c r="K12" s="74"/>
      <c r="L12" s="18">
        <v>929166</v>
      </c>
      <c r="M12" s="74"/>
      <c r="N12" s="18">
        <v>3666565</v>
      </c>
      <c r="O12" s="74"/>
      <c r="P12" s="18">
        <v>50556240</v>
      </c>
      <c r="Q12" s="18"/>
      <c r="R12" s="18">
        <v>-3666565</v>
      </c>
      <c r="S12" s="18"/>
      <c r="T12" s="18">
        <v>26932000</v>
      </c>
      <c r="U12" s="74"/>
      <c r="V12" s="18">
        <v>-4367</v>
      </c>
      <c r="W12" s="74"/>
      <c r="X12" s="18">
        <v>361367</v>
      </c>
      <c r="Y12" s="74"/>
      <c r="Z12" s="18">
        <v>9665957</v>
      </c>
      <c r="AA12" s="74"/>
      <c r="AB12" s="18">
        <f>Z12+X12+V12</f>
        <v>10022957</v>
      </c>
      <c r="AC12" s="74"/>
      <c r="AD12" s="18">
        <f>SUM(D12:T12,AB12:AB12)</f>
        <v>155928374</v>
      </c>
    </row>
    <row r="13" spans="1:30" ht="23.15" customHeight="1">
      <c r="A13" s="73" t="s">
        <v>185</v>
      </c>
      <c r="B13" s="129"/>
      <c r="C13" s="129"/>
      <c r="D13" s="18"/>
      <c r="E13" s="74"/>
      <c r="F13" s="18"/>
      <c r="G13" s="74"/>
      <c r="H13" s="18"/>
      <c r="I13" s="74"/>
      <c r="J13" s="18"/>
      <c r="K13" s="74"/>
      <c r="L13" s="18"/>
      <c r="M13" s="74"/>
      <c r="N13" s="18"/>
      <c r="O13" s="74"/>
      <c r="P13" s="18"/>
      <c r="Q13" s="18"/>
      <c r="R13" s="18"/>
      <c r="S13" s="18"/>
      <c r="T13" s="18"/>
      <c r="U13" s="74"/>
      <c r="V13" s="18"/>
      <c r="W13" s="74"/>
      <c r="X13" s="18"/>
      <c r="Y13" s="74"/>
      <c r="Z13" s="18"/>
      <c r="AA13" s="74"/>
      <c r="AB13" s="18"/>
      <c r="AC13" s="74"/>
      <c r="AD13" s="18"/>
    </row>
    <row r="14" spans="1:30" ht="23.15" customHeight="1">
      <c r="A14" s="133" t="s">
        <v>186</v>
      </c>
      <c r="B14" s="129"/>
      <c r="C14" s="129"/>
      <c r="D14" s="18"/>
      <c r="E14" s="74"/>
      <c r="F14" s="18"/>
      <c r="G14" s="74"/>
      <c r="H14" s="18"/>
      <c r="I14" s="74"/>
      <c r="J14" s="18"/>
      <c r="K14" s="74"/>
      <c r="L14" s="18"/>
      <c r="M14" s="74"/>
      <c r="N14" s="18"/>
      <c r="O14" s="74"/>
      <c r="P14" s="18"/>
      <c r="Q14" s="18"/>
      <c r="R14" s="18"/>
      <c r="S14" s="18"/>
      <c r="T14" s="18"/>
      <c r="U14" s="74"/>
      <c r="V14" s="18"/>
      <c r="W14" s="74"/>
      <c r="X14" s="18"/>
      <c r="Y14" s="74"/>
      <c r="Z14" s="18"/>
      <c r="AA14" s="74"/>
      <c r="AB14" s="18"/>
      <c r="AC14" s="74"/>
      <c r="AD14" s="18"/>
    </row>
    <row r="15" spans="1:30" ht="23.15" customHeight="1">
      <c r="A15" s="127" t="s">
        <v>187</v>
      </c>
      <c r="B15" s="79"/>
      <c r="C15" s="129"/>
      <c r="D15" s="9" t="s">
        <v>212</v>
      </c>
      <c r="E15" s="75"/>
      <c r="F15" s="9" t="s">
        <v>213</v>
      </c>
      <c r="G15" s="75"/>
      <c r="H15" s="9" t="s">
        <v>214</v>
      </c>
      <c r="I15" s="75"/>
      <c r="J15" s="9" t="s">
        <v>215</v>
      </c>
      <c r="K15" s="75"/>
      <c r="L15" s="9" t="s">
        <v>216</v>
      </c>
      <c r="M15" s="75"/>
      <c r="N15" s="9" t="s">
        <v>217</v>
      </c>
      <c r="O15" s="75"/>
      <c r="P15" s="9">
        <v>-4533683</v>
      </c>
      <c r="Q15" s="9"/>
      <c r="R15" s="9" t="s">
        <v>218</v>
      </c>
      <c r="S15" s="9"/>
      <c r="T15" s="9">
        <v>0</v>
      </c>
      <c r="U15" s="75"/>
      <c r="V15" s="9">
        <v>0</v>
      </c>
      <c r="W15" s="75"/>
      <c r="X15" s="9">
        <v>0</v>
      </c>
      <c r="Y15" s="75"/>
      <c r="Z15" s="9">
        <v>0</v>
      </c>
      <c r="AA15" s="74"/>
      <c r="AB15" s="9">
        <f>SUM(V15:AA15)</f>
        <v>0</v>
      </c>
      <c r="AC15" s="74"/>
      <c r="AD15" s="9">
        <f>SUM(AB15,D15:T15)</f>
        <v>-4533683</v>
      </c>
    </row>
    <row r="16" spans="1:30" ht="23.15" customHeight="1">
      <c r="A16" s="127" t="s">
        <v>271</v>
      </c>
      <c r="B16" s="129"/>
      <c r="C16" s="129"/>
      <c r="D16" s="9">
        <v>-6606</v>
      </c>
      <c r="E16" s="75"/>
      <c r="F16" s="9">
        <v>-43273</v>
      </c>
      <c r="G16" s="75"/>
      <c r="H16" s="9" t="s">
        <v>214</v>
      </c>
      <c r="I16" s="75"/>
      <c r="J16" s="9" t="s">
        <v>215</v>
      </c>
      <c r="K16" s="75"/>
      <c r="L16" s="9" t="s">
        <v>216</v>
      </c>
      <c r="M16" s="75"/>
      <c r="N16" s="9">
        <v>-156497</v>
      </c>
      <c r="O16" s="75"/>
      <c r="P16" s="9">
        <v>49879</v>
      </c>
      <c r="Q16" s="9"/>
      <c r="R16" s="9">
        <v>156497</v>
      </c>
      <c r="S16" s="9"/>
      <c r="T16" s="9">
        <v>0</v>
      </c>
      <c r="U16" s="75"/>
      <c r="V16" s="9">
        <v>0</v>
      </c>
      <c r="W16" s="75"/>
      <c r="X16" s="9">
        <v>0</v>
      </c>
      <c r="Y16" s="75"/>
      <c r="Z16" s="9">
        <v>0</v>
      </c>
      <c r="AA16" s="74"/>
      <c r="AB16" s="9">
        <f>SUM(V16:AA16)</f>
        <v>0</v>
      </c>
      <c r="AC16" s="74"/>
      <c r="AD16" s="9">
        <f>SUM(AB16,D16:T16)</f>
        <v>0</v>
      </c>
    </row>
    <row r="17" spans="1:30" ht="23.15" customHeight="1">
      <c r="A17" s="133" t="s">
        <v>188</v>
      </c>
      <c r="B17" s="129"/>
      <c r="C17" s="129"/>
      <c r="D17" s="20">
        <f>SUM(D13:D16)</f>
        <v>-6606</v>
      </c>
      <c r="E17" s="74"/>
      <c r="F17" s="20">
        <f>SUM(F13:F16)</f>
        <v>-43273</v>
      </c>
      <c r="G17" s="74"/>
      <c r="H17" s="20">
        <f>SUM(H13:H16)</f>
        <v>0</v>
      </c>
      <c r="I17" s="74"/>
      <c r="J17" s="20">
        <f>SUM(J13:J16)</f>
        <v>0</v>
      </c>
      <c r="K17" s="74"/>
      <c r="L17" s="20">
        <f>SUM(L13:L16)</f>
        <v>0</v>
      </c>
      <c r="M17" s="74"/>
      <c r="N17" s="20">
        <f>SUM(N13:N16)</f>
        <v>-156497</v>
      </c>
      <c r="O17" s="74"/>
      <c r="P17" s="20">
        <f>SUM(P13:P16)</f>
        <v>-4483804</v>
      </c>
      <c r="Q17" s="18"/>
      <c r="R17" s="20">
        <f>SUM(R13:R16)</f>
        <v>156497</v>
      </c>
      <c r="S17" s="18"/>
      <c r="T17" s="20">
        <f>SUM(T13:T16)</f>
        <v>0</v>
      </c>
      <c r="U17" s="74"/>
      <c r="V17" s="20">
        <f>SUM(V13:V16)</f>
        <v>0</v>
      </c>
      <c r="W17" s="74"/>
      <c r="X17" s="20">
        <f>SUM(X13:X16)</f>
        <v>0</v>
      </c>
      <c r="Y17" s="74"/>
      <c r="Z17" s="20">
        <f>SUM(Z13:Z16)</f>
        <v>0</v>
      </c>
      <c r="AA17" s="74"/>
      <c r="AB17" s="20">
        <f>SUM(AB13:AB16)</f>
        <v>0</v>
      </c>
      <c r="AC17" s="74"/>
      <c r="AD17" s="20">
        <f>SUM(D17:T17,AB17:AB17)</f>
        <v>-4533683</v>
      </c>
    </row>
    <row r="18" spans="1:30" ht="23.15" customHeight="1">
      <c r="A18" s="129" t="s">
        <v>193</v>
      </c>
      <c r="B18" s="129"/>
      <c r="C18" s="129"/>
      <c r="D18" s="20">
        <f>D17</f>
        <v>-6606</v>
      </c>
      <c r="E18" s="74"/>
      <c r="F18" s="20">
        <f>F17</f>
        <v>-43273</v>
      </c>
      <c r="G18" s="74"/>
      <c r="H18" s="20">
        <f>H17</f>
        <v>0</v>
      </c>
      <c r="I18" s="74"/>
      <c r="J18" s="20">
        <f>J17</f>
        <v>0</v>
      </c>
      <c r="K18" s="74"/>
      <c r="L18" s="20">
        <f>L17</f>
        <v>0</v>
      </c>
      <c r="M18" s="74"/>
      <c r="N18" s="20">
        <f>N17</f>
        <v>-156497</v>
      </c>
      <c r="O18" s="74"/>
      <c r="P18" s="20">
        <f>P17</f>
        <v>-4483804</v>
      </c>
      <c r="Q18" s="18"/>
      <c r="R18" s="20">
        <f>R17</f>
        <v>156497</v>
      </c>
      <c r="S18" s="18"/>
      <c r="T18" s="20">
        <f>T17</f>
        <v>0</v>
      </c>
      <c r="U18" s="74"/>
      <c r="V18" s="20">
        <f>V17</f>
        <v>0</v>
      </c>
      <c r="W18" s="74"/>
      <c r="X18" s="20">
        <f>X17</f>
        <v>0</v>
      </c>
      <c r="Y18" s="74"/>
      <c r="Z18" s="20">
        <f>Z17</f>
        <v>0</v>
      </c>
      <c r="AA18" s="74"/>
      <c r="AB18" s="20">
        <f>AB17</f>
        <v>0</v>
      </c>
      <c r="AC18" s="74"/>
      <c r="AD18" s="20">
        <f>AD17</f>
        <v>-4533683</v>
      </c>
    </row>
    <row r="19" spans="1:30" ht="23.15" customHeight="1">
      <c r="A19" s="124" t="s">
        <v>301</v>
      </c>
      <c r="B19" s="129"/>
      <c r="C19" s="129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15"/>
      <c r="X19" s="74"/>
      <c r="Y19" s="15"/>
      <c r="Z19" s="74"/>
      <c r="AA19" s="15"/>
      <c r="AB19" s="74"/>
      <c r="AC19" s="74"/>
      <c r="AD19" s="17"/>
    </row>
    <row r="20" spans="1:30" ht="23.15" customHeight="1">
      <c r="A20" s="99" t="s">
        <v>194</v>
      </c>
      <c r="B20" s="129"/>
      <c r="C20" s="129"/>
      <c r="D20" s="9">
        <v>0</v>
      </c>
      <c r="E20" s="75"/>
      <c r="F20" s="9">
        <v>0</v>
      </c>
      <c r="G20" s="75"/>
      <c r="H20" s="9">
        <v>0</v>
      </c>
      <c r="I20" s="75"/>
      <c r="J20" s="9">
        <v>0</v>
      </c>
      <c r="K20" s="12"/>
      <c r="L20" s="9">
        <v>0</v>
      </c>
      <c r="M20" s="12"/>
      <c r="N20" s="9">
        <v>0</v>
      </c>
      <c r="O20" s="12"/>
      <c r="P20" s="9">
        <v>8126806</v>
      </c>
      <c r="Q20" s="9"/>
      <c r="R20" s="9">
        <v>0</v>
      </c>
      <c r="S20" s="9"/>
      <c r="T20" s="9">
        <v>0</v>
      </c>
      <c r="U20" s="75"/>
      <c r="V20" s="9">
        <v>0</v>
      </c>
      <c r="W20" s="12"/>
      <c r="X20" s="9">
        <v>0</v>
      </c>
      <c r="Y20" s="12"/>
      <c r="Z20" s="9">
        <v>0</v>
      </c>
      <c r="AA20" s="12"/>
      <c r="AB20" s="9">
        <f>Z20+X20+V20</f>
        <v>0</v>
      </c>
      <c r="AC20" s="75"/>
      <c r="AD20" s="9">
        <f>SUM(D20:T20,AB20:AB20)</f>
        <v>8126806</v>
      </c>
    </row>
    <row r="21" spans="1:30" ht="23.15" customHeight="1">
      <c r="A21" s="99" t="s">
        <v>195</v>
      </c>
      <c r="B21" s="124"/>
      <c r="C21" s="32"/>
      <c r="D21" s="75"/>
      <c r="E21" s="32"/>
      <c r="F21" s="54"/>
      <c r="G21" s="32"/>
      <c r="H21" s="75"/>
      <c r="I21" s="32"/>
      <c r="J21" s="54"/>
      <c r="K21" s="32"/>
      <c r="L21" s="75"/>
      <c r="M21" s="32"/>
      <c r="N21" s="75"/>
      <c r="O21" s="32"/>
      <c r="P21" s="32"/>
      <c r="Q21" s="32"/>
      <c r="R21" s="75"/>
      <c r="S21" s="32"/>
      <c r="T21" s="75"/>
      <c r="U21" s="32"/>
      <c r="V21" s="75"/>
      <c r="W21" s="32"/>
      <c r="X21" s="75"/>
      <c r="Y21" s="32"/>
      <c r="Z21" s="32"/>
      <c r="AA21" s="32"/>
      <c r="AB21" s="75"/>
      <c r="AC21" s="39"/>
      <c r="AD21" s="34"/>
    </row>
    <row r="22" spans="1:30" ht="23.15" customHeight="1">
      <c r="A22" s="132" t="s">
        <v>219</v>
      </c>
      <c r="B22" s="124"/>
      <c r="C22" s="32"/>
      <c r="D22" s="9">
        <v>0</v>
      </c>
      <c r="E22" s="75"/>
      <c r="F22" s="9">
        <v>0</v>
      </c>
      <c r="G22" s="75"/>
      <c r="H22" s="9">
        <v>0</v>
      </c>
      <c r="I22" s="75"/>
      <c r="J22" s="9">
        <v>0</v>
      </c>
      <c r="K22" s="12"/>
      <c r="L22" s="9">
        <v>0</v>
      </c>
      <c r="M22" s="12"/>
      <c r="N22" s="9">
        <v>0</v>
      </c>
      <c r="O22" s="32"/>
      <c r="P22" s="32">
        <v>-95547</v>
      </c>
      <c r="Q22" s="32"/>
      <c r="R22" s="9">
        <v>0</v>
      </c>
      <c r="S22" s="9"/>
      <c r="T22" s="9">
        <v>0</v>
      </c>
      <c r="U22" s="75"/>
      <c r="V22" s="9">
        <v>0</v>
      </c>
      <c r="W22" s="12"/>
      <c r="X22" s="9">
        <v>0</v>
      </c>
      <c r="Y22" s="12"/>
      <c r="Z22" s="9">
        <v>0</v>
      </c>
      <c r="AA22" s="12"/>
      <c r="AB22" s="9">
        <f>Z22+X22+V22</f>
        <v>0</v>
      </c>
      <c r="AC22" s="75"/>
      <c r="AD22" s="9">
        <f>SUM(D22:T22,AB22:AB22)</f>
        <v>-95547</v>
      </c>
    </row>
    <row r="23" spans="1:30" ht="23.15" customHeight="1">
      <c r="A23" s="130" t="s">
        <v>210</v>
      </c>
      <c r="B23" s="124"/>
      <c r="C23" s="32"/>
      <c r="D23" s="13">
        <v>0</v>
      </c>
      <c r="E23" s="75"/>
      <c r="F23" s="13">
        <v>0</v>
      </c>
      <c r="G23" s="75"/>
      <c r="H23" s="13">
        <v>0</v>
      </c>
      <c r="I23" s="75"/>
      <c r="J23" s="13">
        <v>0</v>
      </c>
      <c r="K23" s="12"/>
      <c r="L23" s="13">
        <v>0</v>
      </c>
      <c r="M23" s="12"/>
      <c r="N23" s="13">
        <v>0</v>
      </c>
      <c r="O23" s="12"/>
      <c r="P23" s="13" t="s">
        <v>213</v>
      </c>
      <c r="Q23" s="32"/>
      <c r="R23" s="13">
        <v>0</v>
      </c>
      <c r="S23" s="32"/>
      <c r="T23" s="13">
        <v>0</v>
      </c>
      <c r="U23" s="32"/>
      <c r="V23" s="32">
        <v>-3247</v>
      </c>
      <c r="W23" s="32"/>
      <c r="X23" s="32">
        <v>-101600</v>
      </c>
      <c r="Y23" s="32"/>
      <c r="Z23" s="32">
        <v>0</v>
      </c>
      <c r="AA23" s="32"/>
      <c r="AB23" s="13">
        <f>Z23+X23+V23</f>
        <v>-104847</v>
      </c>
      <c r="AC23" s="39"/>
      <c r="AD23" s="13">
        <f>SUM(D23:T23,AB23:AB23)</f>
        <v>-104847</v>
      </c>
    </row>
    <row r="24" spans="1:30" ht="23.15" customHeight="1">
      <c r="A24" s="129" t="s">
        <v>197</v>
      </c>
      <c r="B24" s="70"/>
      <c r="C24" s="70"/>
      <c r="D24" s="20">
        <f>SUM(D20:D23)</f>
        <v>0</v>
      </c>
      <c r="E24" s="74"/>
      <c r="F24" s="20">
        <f>SUM(F20:F23)</f>
        <v>0</v>
      </c>
      <c r="G24" s="74"/>
      <c r="H24" s="20">
        <f>SUM(H20:H23)</f>
        <v>0</v>
      </c>
      <c r="I24" s="74"/>
      <c r="J24" s="20">
        <f>SUM(J20:J23)</f>
        <v>0</v>
      </c>
      <c r="K24" s="74"/>
      <c r="L24" s="20">
        <f>SUM(L20:L23)</f>
        <v>0</v>
      </c>
      <c r="M24" s="74"/>
      <c r="N24" s="20">
        <f>SUM(N20:N23)</f>
        <v>0</v>
      </c>
      <c r="O24" s="74"/>
      <c r="P24" s="20">
        <f>SUM(P20:P23)</f>
        <v>8031259</v>
      </c>
      <c r="Q24" s="18"/>
      <c r="R24" s="20">
        <f>SUM(R20:R23)</f>
        <v>0</v>
      </c>
      <c r="S24" s="18"/>
      <c r="T24" s="20">
        <f>SUM(T20:T23)</f>
        <v>0</v>
      </c>
      <c r="U24" s="74"/>
      <c r="V24" s="20">
        <f>SUM(V20:V23)</f>
        <v>-3247</v>
      </c>
      <c r="W24" s="74"/>
      <c r="X24" s="20">
        <f>SUM(X20:X23)</f>
        <v>-101600</v>
      </c>
      <c r="Y24" s="74"/>
      <c r="Z24" s="20">
        <f>SUM(Z20:Z23)</f>
        <v>0</v>
      </c>
      <c r="AA24" s="74"/>
      <c r="AB24" s="20">
        <f>SUM(AB20:AB23)</f>
        <v>-104847</v>
      </c>
      <c r="AC24" s="74"/>
      <c r="AD24" s="20">
        <f>SUM(D24:T24,AB24:AB24)</f>
        <v>7926412</v>
      </c>
    </row>
    <row r="25" spans="1:30" ht="23.15" customHeight="1">
      <c r="A25" s="70" t="s">
        <v>211</v>
      </c>
      <c r="B25" s="70"/>
      <c r="C25" s="70"/>
      <c r="D25" s="51"/>
      <c r="E25" s="74"/>
      <c r="F25" s="51"/>
      <c r="G25" s="74"/>
      <c r="H25" s="51"/>
      <c r="I25" s="74"/>
      <c r="J25" s="51"/>
      <c r="K25" s="74"/>
      <c r="L25" s="51"/>
      <c r="M25" s="74"/>
      <c r="N25" s="51"/>
      <c r="O25" s="74"/>
      <c r="P25" s="51"/>
      <c r="Q25" s="18"/>
      <c r="R25" s="51"/>
      <c r="S25" s="18"/>
      <c r="T25" s="51"/>
      <c r="U25" s="74"/>
      <c r="V25" s="51"/>
      <c r="W25" s="74"/>
      <c r="X25" s="51"/>
      <c r="Y25" s="74"/>
      <c r="Z25" s="51"/>
      <c r="AA25" s="74"/>
      <c r="AB25" s="51"/>
      <c r="AC25" s="74"/>
      <c r="AD25" s="51"/>
    </row>
    <row r="26" spans="1:30" ht="23.15" customHeight="1">
      <c r="A26" s="99" t="s">
        <v>199</v>
      </c>
      <c r="B26" s="131"/>
      <c r="C26" s="70"/>
      <c r="D26" s="9">
        <v>0</v>
      </c>
      <c r="E26" s="75"/>
      <c r="F26" s="9">
        <v>0</v>
      </c>
      <c r="G26" s="75"/>
      <c r="H26" s="9">
        <v>0</v>
      </c>
      <c r="I26" s="75"/>
      <c r="J26" s="9">
        <v>0</v>
      </c>
      <c r="K26" s="75"/>
      <c r="L26" s="9">
        <v>0</v>
      </c>
      <c r="M26" s="75"/>
      <c r="N26" s="9">
        <v>0</v>
      </c>
      <c r="O26" s="75"/>
      <c r="P26" s="9">
        <v>-665305</v>
      </c>
      <c r="Q26" s="9"/>
      <c r="R26" s="9">
        <v>0</v>
      </c>
      <c r="S26" s="18"/>
      <c r="T26" s="9">
        <v>0</v>
      </c>
      <c r="U26" s="75"/>
      <c r="V26" s="9">
        <v>0</v>
      </c>
      <c r="W26" s="12"/>
      <c r="X26" s="9">
        <v>0</v>
      </c>
      <c r="Y26" s="12"/>
      <c r="Z26" s="9">
        <v>0</v>
      </c>
      <c r="AA26" s="74"/>
      <c r="AB26" s="9">
        <f>Z26+X26+V26</f>
        <v>0</v>
      </c>
      <c r="AC26" s="74"/>
      <c r="AD26" s="9">
        <f>SUM(D26:T26,AB26:AB26)</f>
        <v>-665305</v>
      </c>
    </row>
    <row r="27" spans="1:30" ht="23.15" customHeight="1">
      <c r="A27" s="99" t="s">
        <v>200</v>
      </c>
      <c r="B27" s="131"/>
      <c r="C27" s="70"/>
      <c r="D27" s="13">
        <v>0</v>
      </c>
      <c r="E27" s="75"/>
      <c r="F27" s="13">
        <v>0</v>
      </c>
      <c r="G27" s="75"/>
      <c r="H27" s="13">
        <v>0</v>
      </c>
      <c r="I27" s="75"/>
      <c r="J27" s="13">
        <v>0</v>
      </c>
      <c r="K27" s="75"/>
      <c r="L27" s="13">
        <v>0</v>
      </c>
      <c r="M27" s="75"/>
      <c r="N27" s="13">
        <v>0</v>
      </c>
      <c r="O27" s="75"/>
      <c r="P27" s="13">
        <v>33215</v>
      </c>
      <c r="Q27" s="9"/>
      <c r="R27" s="13">
        <v>0</v>
      </c>
      <c r="S27" s="18"/>
      <c r="T27" s="13">
        <v>0</v>
      </c>
      <c r="U27" s="75"/>
      <c r="V27" s="13">
        <v>0</v>
      </c>
      <c r="W27" s="12"/>
      <c r="X27" s="9">
        <v>0</v>
      </c>
      <c r="Y27" s="74"/>
      <c r="Z27" s="13">
        <v>-33215</v>
      </c>
      <c r="AA27" s="74"/>
      <c r="AB27" s="13">
        <f>Z27+X27+V27</f>
        <v>-33215</v>
      </c>
      <c r="AC27" s="74"/>
      <c r="AD27" s="13">
        <f>SUM(D27:T27,AB27:AB27)</f>
        <v>0</v>
      </c>
    </row>
    <row r="28" spans="1:30" ht="23.15" customHeight="1" thickBot="1">
      <c r="A28" s="124" t="s">
        <v>207</v>
      </c>
      <c r="B28" s="70"/>
      <c r="C28" s="70"/>
      <c r="D28" s="21">
        <f>D12+D18+D24+D26+D27</f>
        <v>8406963</v>
      </c>
      <c r="E28" s="74"/>
      <c r="F28" s="21">
        <f>F12+F18+F24+F26+F27</f>
        <v>55070725</v>
      </c>
      <c r="G28" s="74"/>
      <c r="H28" s="21">
        <f>H12+H18+H24+H26+H27</f>
        <v>490423</v>
      </c>
      <c r="I28" s="74"/>
      <c r="J28" s="21">
        <f>J12+J18+J24+J26+J27</f>
        <v>3470021</v>
      </c>
      <c r="K28" s="74"/>
      <c r="L28" s="21">
        <f>L12+L18+L24+L26+L27</f>
        <v>929166</v>
      </c>
      <c r="M28" s="74"/>
      <c r="N28" s="21">
        <f>N12+N18+N24+N26+N27</f>
        <v>3510068</v>
      </c>
      <c r="O28" s="74"/>
      <c r="P28" s="21">
        <f>P12+P18+P24+P26+P27</f>
        <v>53471605</v>
      </c>
      <c r="Q28" s="25"/>
      <c r="R28" s="21">
        <f>R12+R18+R24+R26+R27</f>
        <v>-3510068</v>
      </c>
      <c r="S28" s="25"/>
      <c r="T28" s="21">
        <f>T12+T18+T24+T26+T27</f>
        <v>26932000</v>
      </c>
      <c r="U28" s="74"/>
      <c r="V28" s="21">
        <f>V12+V18+V24+V26+V27</f>
        <v>-7614</v>
      </c>
      <c r="W28" s="74"/>
      <c r="X28" s="143">
        <f>X12+X18+X24+X26+X27</f>
        <v>259767</v>
      </c>
      <c r="Y28" s="74"/>
      <c r="Z28" s="21">
        <f>Z12+Z18+Z24+Z26+Z27</f>
        <v>9632742</v>
      </c>
      <c r="AA28" s="74"/>
      <c r="AB28" s="21">
        <f>AB12+AB18+AB24+AB26+AB27</f>
        <v>9884895</v>
      </c>
      <c r="AC28" s="74"/>
      <c r="AD28" s="21">
        <f>AD12+AD18+AD24+AD26+AD27</f>
        <v>158655798</v>
      </c>
    </row>
    <row r="29" spans="1:30" ht="23.15" customHeight="1" thickTop="1"/>
    <row r="30" spans="1:30" ht="23.15" customHeight="1">
      <c r="A30" s="128" t="s">
        <v>287</v>
      </c>
      <c r="B30" s="129"/>
      <c r="C30" s="129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</row>
    <row r="31" spans="1:30" ht="23.15" customHeight="1">
      <c r="A31" s="124" t="s">
        <v>288</v>
      </c>
      <c r="B31" s="129"/>
      <c r="C31" s="129"/>
      <c r="D31" s="18">
        <v>8406963</v>
      </c>
      <c r="E31" s="74"/>
      <c r="F31" s="18">
        <v>55070725</v>
      </c>
      <c r="G31" s="74"/>
      <c r="H31" s="18">
        <v>490423</v>
      </c>
      <c r="I31" s="74"/>
      <c r="J31" s="18">
        <v>3470021</v>
      </c>
      <c r="K31" s="74"/>
      <c r="L31" s="18">
        <v>929166</v>
      </c>
      <c r="M31" s="74"/>
      <c r="N31" s="18">
        <v>4935753</v>
      </c>
      <c r="O31" s="74"/>
      <c r="P31" s="18">
        <v>48067473</v>
      </c>
      <c r="Q31" s="18"/>
      <c r="R31" s="18">
        <v>-4935753</v>
      </c>
      <c r="S31" s="18"/>
      <c r="T31" s="18">
        <v>26932000</v>
      </c>
      <c r="U31" s="74"/>
      <c r="V31" s="18">
        <v>-56714</v>
      </c>
      <c r="W31" s="74"/>
      <c r="X31" s="18">
        <v>282967</v>
      </c>
      <c r="Y31" s="74"/>
      <c r="Z31" s="18">
        <v>9598976</v>
      </c>
      <c r="AA31" s="74"/>
      <c r="AB31" s="18">
        <v>9825229</v>
      </c>
      <c r="AC31" s="74"/>
      <c r="AD31" s="18">
        <v>153192000</v>
      </c>
    </row>
    <row r="32" spans="1:30" ht="23.15" customHeight="1">
      <c r="A32" s="73" t="s">
        <v>185</v>
      </c>
      <c r="B32" s="129"/>
      <c r="C32" s="129"/>
      <c r="D32" s="18"/>
      <c r="E32" s="74"/>
      <c r="F32" s="18"/>
      <c r="G32" s="74"/>
      <c r="H32" s="18"/>
      <c r="I32" s="74"/>
      <c r="J32" s="18"/>
      <c r="K32" s="74"/>
      <c r="L32" s="18"/>
      <c r="M32" s="74"/>
      <c r="N32" s="18"/>
      <c r="O32" s="74"/>
      <c r="P32" s="18"/>
      <c r="Q32" s="18"/>
      <c r="R32" s="18"/>
      <c r="S32" s="18"/>
      <c r="T32" s="18"/>
      <c r="U32" s="74"/>
      <c r="V32" s="18"/>
      <c r="W32" s="74"/>
      <c r="X32" s="18"/>
      <c r="Y32" s="74"/>
      <c r="Z32" s="18"/>
      <c r="AA32" s="74"/>
      <c r="AB32" s="18"/>
      <c r="AC32" s="74"/>
      <c r="AD32" s="18"/>
    </row>
    <row r="33" spans="1:30" ht="23.15" customHeight="1">
      <c r="A33" s="133" t="s">
        <v>186</v>
      </c>
      <c r="B33" s="129"/>
      <c r="C33" s="129"/>
      <c r="D33" s="18"/>
      <c r="E33" s="74"/>
      <c r="F33" s="18"/>
      <c r="G33" s="74"/>
      <c r="H33" s="18"/>
      <c r="I33" s="74"/>
      <c r="J33" s="18"/>
      <c r="K33" s="74"/>
      <c r="L33" s="18"/>
      <c r="M33" s="74"/>
      <c r="N33" s="18"/>
      <c r="O33" s="74"/>
      <c r="P33" s="18"/>
      <c r="Q33" s="18"/>
      <c r="R33" s="18"/>
      <c r="S33" s="18"/>
      <c r="T33" s="18"/>
      <c r="U33" s="74"/>
      <c r="V33" s="18"/>
      <c r="W33" s="74"/>
      <c r="X33" s="18"/>
      <c r="Y33" s="74"/>
      <c r="Z33" s="18"/>
      <c r="AA33" s="74"/>
      <c r="AB33" s="18"/>
      <c r="AC33" s="74"/>
      <c r="AD33" s="18"/>
    </row>
    <row r="34" spans="1:30" ht="23.15" customHeight="1">
      <c r="A34" s="127" t="s">
        <v>187</v>
      </c>
      <c r="B34" s="79">
        <v>10</v>
      </c>
      <c r="C34" s="129"/>
      <c r="D34" s="9">
        <v>0</v>
      </c>
      <c r="E34" s="75"/>
      <c r="F34" s="9">
        <v>0</v>
      </c>
      <c r="G34" s="75"/>
      <c r="H34" s="9">
        <v>0</v>
      </c>
      <c r="I34" s="75"/>
      <c r="J34" s="9">
        <v>0</v>
      </c>
      <c r="K34" s="75"/>
      <c r="L34" s="9">
        <v>0</v>
      </c>
      <c r="M34" s="75"/>
      <c r="N34" s="9">
        <v>0</v>
      </c>
      <c r="O34" s="75"/>
      <c r="P34" s="9">
        <v>-2039844</v>
      </c>
      <c r="Q34" s="9"/>
      <c r="R34" s="9">
        <v>0</v>
      </c>
      <c r="S34" s="9"/>
      <c r="T34" s="9">
        <v>0</v>
      </c>
      <c r="U34" s="75"/>
      <c r="V34" s="9">
        <v>0</v>
      </c>
      <c r="W34" s="75"/>
      <c r="X34" s="9">
        <v>0</v>
      </c>
      <c r="Y34" s="75"/>
      <c r="Z34" s="9">
        <v>0</v>
      </c>
      <c r="AA34" s="74"/>
      <c r="AB34" s="9">
        <f>SUM(V34:AA34)</f>
        <v>0</v>
      </c>
      <c r="AC34" s="74"/>
      <c r="AD34" s="9">
        <f>SUM(AB34,D34:T34)</f>
        <v>-2039844</v>
      </c>
    </row>
    <row r="35" spans="1:30" ht="23.15" customHeight="1">
      <c r="A35" s="127" t="s">
        <v>203</v>
      </c>
      <c r="B35" s="79">
        <v>7</v>
      </c>
      <c r="C35" s="129"/>
      <c r="D35" s="9">
        <v>0</v>
      </c>
      <c r="E35" s="75"/>
      <c r="F35" s="9">
        <v>0</v>
      </c>
      <c r="G35" s="75"/>
      <c r="H35" s="9">
        <v>0</v>
      </c>
      <c r="I35" s="75"/>
      <c r="J35" s="9">
        <v>0</v>
      </c>
      <c r="K35" s="75"/>
      <c r="L35" s="9">
        <v>0</v>
      </c>
      <c r="M35" s="75"/>
      <c r="N35" s="9">
        <v>320405</v>
      </c>
      <c r="O35" s="75"/>
      <c r="P35" s="9">
        <v>-320405</v>
      </c>
      <c r="Q35" s="9"/>
      <c r="R35" s="9">
        <v>-320405</v>
      </c>
      <c r="S35" s="9"/>
      <c r="T35" s="9">
        <v>0</v>
      </c>
      <c r="U35" s="75"/>
      <c r="V35" s="9">
        <v>0</v>
      </c>
      <c r="W35" s="75"/>
      <c r="X35" s="9">
        <v>0</v>
      </c>
      <c r="Y35" s="75"/>
      <c r="Z35" s="9">
        <v>0</v>
      </c>
      <c r="AA35" s="74"/>
      <c r="AB35" s="9">
        <f t="shared" ref="AB35" si="0">SUM(V35:AA35)</f>
        <v>0</v>
      </c>
      <c r="AC35" s="74"/>
      <c r="AD35" s="9">
        <f t="shared" ref="AD35" si="1">SUM(AB35,D35:T35)</f>
        <v>-320405</v>
      </c>
    </row>
    <row r="36" spans="1:30" ht="23.15" customHeight="1">
      <c r="A36" s="133" t="s">
        <v>188</v>
      </c>
      <c r="B36" s="129"/>
      <c r="C36" s="129"/>
      <c r="D36" s="20">
        <f>SUM(D32:D35)</f>
        <v>0</v>
      </c>
      <c r="E36" s="74"/>
      <c r="F36" s="20">
        <f>SUM(F32:F35)</f>
        <v>0</v>
      </c>
      <c r="G36" s="74"/>
      <c r="H36" s="20">
        <f>SUM(H32:H35)</f>
        <v>0</v>
      </c>
      <c r="I36" s="74"/>
      <c r="J36" s="20">
        <f>SUM(J32:J35)</f>
        <v>0</v>
      </c>
      <c r="K36" s="74"/>
      <c r="L36" s="20">
        <f>SUM(L32:L35)</f>
        <v>0</v>
      </c>
      <c r="M36" s="74"/>
      <c r="N36" s="20">
        <f>SUM(N32:N35)</f>
        <v>320405</v>
      </c>
      <c r="O36" s="74"/>
      <c r="P36" s="20">
        <f>SUM(P32:P35)</f>
        <v>-2360249</v>
      </c>
      <c r="Q36" s="18"/>
      <c r="R36" s="20">
        <f>SUM(R32:R35)</f>
        <v>-320405</v>
      </c>
      <c r="S36" s="18"/>
      <c r="T36" s="20">
        <f>SUM(T32:T35)</f>
        <v>0</v>
      </c>
      <c r="U36" s="74"/>
      <c r="V36" s="20">
        <f>SUM(V32:V35)</f>
        <v>0</v>
      </c>
      <c r="W36" s="74"/>
      <c r="X36" s="20">
        <f>SUM(X32:X35)</f>
        <v>0</v>
      </c>
      <c r="Y36" s="74"/>
      <c r="Z36" s="20">
        <f>SUM(Z32:Z35)</f>
        <v>0</v>
      </c>
      <c r="AA36" s="74"/>
      <c r="AB36" s="20">
        <f>SUM(AB32:AB35)</f>
        <v>0</v>
      </c>
      <c r="AC36" s="74"/>
      <c r="AD36" s="20">
        <f>SUM(AD32:AD35)</f>
        <v>-2360249</v>
      </c>
    </row>
    <row r="37" spans="1:30" ht="23.15" customHeight="1">
      <c r="A37" s="129" t="s">
        <v>193</v>
      </c>
      <c r="B37" s="129"/>
      <c r="C37" s="129"/>
      <c r="D37" s="20">
        <f>D36</f>
        <v>0</v>
      </c>
      <c r="E37" s="74"/>
      <c r="F37" s="20">
        <f>F36</f>
        <v>0</v>
      </c>
      <c r="G37" s="74"/>
      <c r="H37" s="20">
        <f>H36</f>
        <v>0</v>
      </c>
      <c r="I37" s="74"/>
      <c r="J37" s="20">
        <f>J36</f>
        <v>0</v>
      </c>
      <c r="K37" s="74"/>
      <c r="L37" s="20">
        <f>L36</f>
        <v>0</v>
      </c>
      <c r="M37" s="74"/>
      <c r="N37" s="20">
        <f>N36</f>
        <v>320405</v>
      </c>
      <c r="O37" s="74"/>
      <c r="P37" s="20">
        <f>P36</f>
        <v>-2360249</v>
      </c>
      <c r="Q37" s="18"/>
      <c r="R37" s="20">
        <f>R36</f>
        <v>-320405</v>
      </c>
      <c r="S37" s="18"/>
      <c r="T37" s="20">
        <f>T36</f>
        <v>0</v>
      </c>
      <c r="U37" s="74"/>
      <c r="V37" s="20">
        <f>V36</f>
        <v>0</v>
      </c>
      <c r="W37" s="74"/>
      <c r="X37" s="20">
        <f>X36</f>
        <v>0</v>
      </c>
      <c r="Y37" s="74"/>
      <c r="Z37" s="20">
        <f>Z36</f>
        <v>0</v>
      </c>
      <c r="AA37" s="74"/>
      <c r="AB37" s="20">
        <f>AB36</f>
        <v>0</v>
      </c>
      <c r="AC37" s="74"/>
      <c r="AD37" s="20">
        <f>AD36</f>
        <v>-2360249</v>
      </c>
    </row>
    <row r="38" spans="1:30" ht="23.15" customHeight="1">
      <c r="A38" s="124" t="s">
        <v>301</v>
      </c>
      <c r="B38" s="129"/>
      <c r="C38" s="129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15"/>
      <c r="X38" s="74"/>
      <c r="Y38" s="15"/>
      <c r="Z38" s="74"/>
      <c r="AA38" s="15"/>
      <c r="AB38" s="74"/>
      <c r="AC38" s="74"/>
      <c r="AD38" s="17"/>
    </row>
    <row r="39" spans="1:30" ht="23.15" customHeight="1">
      <c r="A39" s="99" t="s">
        <v>194</v>
      </c>
      <c r="B39" s="129"/>
      <c r="C39" s="129"/>
      <c r="D39" s="9">
        <v>0</v>
      </c>
      <c r="E39" s="75"/>
      <c r="F39" s="9">
        <v>0</v>
      </c>
      <c r="G39" s="75"/>
      <c r="H39" s="9">
        <v>0</v>
      </c>
      <c r="I39" s="75"/>
      <c r="J39" s="9">
        <v>0</v>
      </c>
      <c r="K39" s="75"/>
      <c r="L39" s="9">
        <v>0</v>
      </c>
      <c r="M39" s="75"/>
      <c r="N39" s="9">
        <v>0</v>
      </c>
      <c r="O39" s="75"/>
      <c r="P39" s="9">
        <v>4558259</v>
      </c>
      <c r="Q39" s="9"/>
      <c r="R39" s="9">
        <v>0</v>
      </c>
      <c r="S39" s="9"/>
      <c r="T39" s="9">
        <v>0</v>
      </c>
      <c r="U39" s="75"/>
      <c r="V39" s="9">
        <v>0</v>
      </c>
      <c r="W39" s="75"/>
      <c r="X39" s="9">
        <v>0</v>
      </c>
      <c r="Y39" s="75"/>
      <c r="Z39" s="9">
        <v>0</v>
      </c>
      <c r="AA39" s="74"/>
      <c r="AB39" s="9">
        <f t="shared" ref="AB39" si="2">SUM(V39:AA39)</f>
        <v>0</v>
      </c>
      <c r="AC39" s="74"/>
      <c r="AD39" s="9">
        <f t="shared" ref="AD39" si="3">SUM(AB39,D39:T39)</f>
        <v>4558259</v>
      </c>
    </row>
    <row r="40" spans="1:30" ht="23.15" customHeight="1">
      <c r="A40" s="99" t="s">
        <v>195</v>
      </c>
      <c r="B40" s="124"/>
      <c r="C40" s="32"/>
      <c r="D40" s="75"/>
      <c r="E40" s="32"/>
      <c r="F40" s="54"/>
      <c r="G40" s="32"/>
      <c r="H40" s="75"/>
      <c r="I40" s="32"/>
      <c r="J40" s="54"/>
      <c r="K40" s="32"/>
      <c r="L40" s="75"/>
      <c r="M40" s="32"/>
      <c r="N40" s="75"/>
      <c r="O40" s="32"/>
      <c r="P40" s="75"/>
      <c r="Q40" s="32"/>
      <c r="R40" s="75"/>
      <c r="S40" s="32"/>
      <c r="T40" s="75"/>
      <c r="U40" s="32"/>
      <c r="V40" s="75"/>
      <c r="W40" s="32"/>
      <c r="X40" s="75"/>
      <c r="Y40" s="32"/>
      <c r="Z40" s="32"/>
      <c r="AA40" s="32"/>
      <c r="AB40" s="75"/>
      <c r="AC40" s="39"/>
      <c r="AD40" s="34"/>
    </row>
    <row r="41" spans="1:30" ht="23.15" customHeight="1">
      <c r="A41" s="132" t="s">
        <v>304</v>
      </c>
      <c r="B41" s="124"/>
      <c r="C41" s="32"/>
      <c r="D41" s="9">
        <v>0</v>
      </c>
      <c r="E41" s="75"/>
      <c r="F41" s="9">
        <v>0</v>
      </c>
      <c r="G41" s="75"/>
      <c r="H41" s="9">
        <v>0</v>
      </c>
      <c r="I41" s="75"/>
      <c r="J41" s="9">
        <v>0</v>
      </c>
      <c r="K41" s="75"/>
      <c r="L41" s="9">
        <v>0</v>
      </c>
      <c r="M41" s="75"/>
      <c r="N41" s="9">
        <v>0</v>
      </c>
      <c r="O41" s="75"/>
      <c r="P41" s="9">
        <v>63581</v>
      </c>
      <c r="Q41" s="9"/>
      <c r="R41" s="9">
        <v>0</v>
      </c>
      <c r="S41" s="9"/>
      <c r="T41" s="9">
        <v>0</v>
      </c>
      <c r="U41" s="75"/>
      <c r="V41" s="9">
        <v>0</v>
      </c>
      <c r="W41" s="75"/>
      <c r="X41" s="9">
        <v>0</v>
      </c>
      <c r="Y41" s="75"/>
      <c r="Z41" s="9">
        <v>0</v>
      </c>
      <c r="AA41" s="74"/>
      <c r="AB41" s="9">
        <f t="shared" ref="AB41:AB42" si="4">SUM(V41:AA41)</f>
        <v>0</v>
      </c>
      <c r="AC41" s="74"/>
      <c r="AD41" s="9">
        <f t="shared" ref="AD41:AD42" si="5">SUM(AB41,D41:T41)</f>
        <v>63581</v>
      </c>
    </row>
    <row r="42" spans="1:30" ht="23.15" customHeight="1">
      <c r="A42" s="130" t="s">
        <v>210</v>
      </c>
      <c r="B42" s="124"/>
      <c r="C42" s="32"/>
      <c r="D42" s="9">
        <v>0</v>
      </c>
      <c r="E42" s="75"/>
      <c r="F42" s="9">
        <v>0</v>
      </c>
      <c r="G42" s="75"/>
      <c r="H42" s="9">
        <v>0</v>
      </c>
      <c r="I42" s="75"/>
      <c r="J42" s="9">
        <v>0</v>
      </c>
      <c r="K42" s="75"/>
      <c r="L42" s="9">
        <v>0</v>
      </c>
      <c r="M42" s="75"/>
      <c r="N42" s="9">
        <v>0</v>
      </c>
      <c r="O42" s="75"/>
      <c r="P42" s="9">
        <v>0</v>
      </c>
      <c r="Q42" s="9"/>
      <c r="R42" s="9">
        <v>0</v>
      </c>
      <c r="S42" s="9"/>
      <c r="T42" s="9">
        <v>0</v>
      </c>
      <c r="U42" s="75"/>
      <c r="V42" s="9">
        <v>58830</v>
      </c>
      <c r="W42" s="75"/>
      <c r="X42" s="9">
        <v>-1190574</v>
      </c>
      <c r="Y42" s="75"/>
      <c r="Z42" s="9">
        <v>0</v>
      </c>
      <c r="AA42" s="74"/>
      <c r="AB42" s="9">
        <f t="shared" si="4"/>
        <v>-1131744</v>
      </c>
      <c r="AC42" s="74"/>
      <c r="AD42" s="9">
        <f t="shared" si="5"/>
        <v>-1131744</v>
      </c>
    </row>
    <row r="43" spans="1:30" ht="23.15" customHeight="1">
      <c r="A43" s="129" t="s">
        <v>197</v>
      </c>
      <c r="B43" s="70"/>
      <c r="C43" s="70"/>
      <c r="D43" s="20">
        <f>SUM(D39:D42)</f>
        <v>0</v>
      </c>
      <c r="E43" s="74"/>
      <c r="F43" s="20">
        <f>SUM(F39:F42)</f>
        <v>0</v>
      </c>
      <c r="G43" s="74"/>
      <c r="H43" s="20">
        <f>SUM(H39:H42)</f>
        <v>0</v>
      </c>
      <c r="I43" s="74"/>
      <c r="J43" s="20">
        <f>SUM(J39:J42)</f>
        <v>0</v>
      </c>
      <c r="K43" s="74"/>
      <c r="L43" s="20">
        <f>SUM(L39:L42)</f>
        <v>0</v>
      </c>
      <c r="M43" s="74"/>
      <c r="N43" s="20">
        <f>SUM(N39:N42)</f>
        <v>0</v>
      </c>
      <c r="O43" s="74"/>
      <c r="P43" s="20">
        <f>SUM(P39:P42)</f>
        <v>4621840</v>
      </c>
      <c r="Q43" s="18"/>
      <c r="R43" s="20">
        <f>SUM(R39:R42)</f>
        <v>0</v>
      </c>
      <c r="S43" s="18"/>
      <c r="T43" s="20">
        <f>SUM(T39:T42)</f>
        <v>0</v>
      </c>
      <c r="U43" s="74"/>
      <c r="V43" s="20">
        <f>SUM(V39:V42)</f>
        <v>58830</v>
      </c>
      <c r="W43" s="74"/>
      <c r="X43" s="20">
        <f>SUM(X39:X42)</f>
        <v>-1190574</v>
      </c>
      <c r="Y43" s="74"/>
      <c r="Z43" s="20">
        <f>SUM(Z39:Z42)</f>
        <v>0</v>
      </c>
      <c r="AA43" s="74"/>
      <c r="AB43" s="20">
        <f>SUM(AB39:AB42)</f>
        <v>-1131744</v>
      </c>
      <c r="AC43" s="74"/>
      <c r="AD43" s="20">
        <f>SUM(AD39:AD42)</f>
        <v>3490096</v>
      </c>
    </row>
    <row r="44" spans="1:30" ht="23.15" customHeight="1">
      <c r="A44" s="70" t="s">
        <v>211</v>
      </c>
      <c r="B44" s="70"/>
      <c r="C44" s="70"/>
      <c r="D44" s="51"/>
      <c r="E44" s="74"/>
      <c r="F44" s="51"/>
      <c r="G44" s="74"/>
      <c r="H44" s="51"/>
      <c r="I44" s="74"/>
      <c r="J44" s="51"/>
      <c r="K44" s="74"/>
      <c r="L44" s="51"/>
      <c r="M44" s="74"/>
      <c r="N44" s="51"/>
      <c r="O44" s="74"/>
      <c r="P44" s="51"/>
      <c r="Q44" s="18"/>
      <c r="R44" s="51"/>
      <c r="S44" s="18"/>
      <c r="T44" s="51"/>
      <c r="U44" s="74"/>
      <c r="V44" s="51"/>
      <c r="W44" s="74"/>
      <c r="X44" s="51"/>
      <c r="Y44" s="74"/>
      <c r="Z44" s="51"/>
      <c r="AA44" s="74"/>
      <c r="AB44" s="51"/>
      <c r="AC44" s="74"/>
      <c r="AD44" s="51"/>
    </row>
    <row r="45" spans="1:30" ht="23.15" customHeight="1">
      <c r="A45" s="99" t="s">
        <v>199</v>
      </c>
      <c r="B45" s="131"/>
      <c r="C45" s="70"/>
      <c r="D45" s="9">
        <v>0</v>
      </c>
      <c r="E45" s="75"/>
      <c r="F45" s="9">
        <v>0</v>
      </c>
      <c r="G45" s="75"/>
      <c r="H45" s="9">
        <v>0</v>
      </c>
      <c r="I45" s="75"/>
      <c r="J45" s="9">
        <v>0</v>
      </c>
      <c r="K45" s="75"/>
      <c r="L45" s="9">
        <v>0</v>
      </c>
      <c r="M45" s="75"/>
      <c r="N45" s="9">
        <v>0</v>
      </c>
      <c r="O45" s="75"/>
      <c r="P45" s="9">
        <v>-664829</v>
      </c>
      <c r="Q45" s="9"/>
      <c r="R45" s="9">
        <v>0</v>
      </c>
      <c r="S45" s="9"/>
      <c r="T45" s="9">
        <v>0</v>
      </c>
      <c r="U45" s="75"/>
      <c r="V45" s="9">
        <v>0</v>
      </c>
      <c r="W45" s="75"/>
      <c r="X45" s="9">
        <v>0</v>
      </c>
      <c r="Y45" s="75"/>
      <c r="Z45" s="9">
        <v>0</v>
      </c>
      <c r="AA45" s="74"/>
      <c r="AB45" s="9">
        <f t="shared" ref="AB45:AB46" si="6">SUM(V45:AA45)</f>
        <v>0</v>
      </c>
      <c r="AC45" s="74"/>
      <c r="AD45" s="9">
        <f t="shared" ref="AD45:AD46" si="7">SUM(AB45,D45:T45)</f>
        <v>-664829</v>
      </c>
    </row>
    <row r="46" spans="1:30" ht="23.15" customHeight="1">
      <c r="A46" s="99" t="s">
        <v>200</v>
      </c>
      <c r="B46" s="131"/>
      <c r="C46" s="70"/>
      <c r="D46" s="9">
        <v>0</v>
      </c>
      <c r="E46" s="75"/>
      <c r="F46" s="9">
        <v>0</v>
      </c>
      <c r="G46" s="75"/>
      <c r="H46" s="9">
        <v>0</v>
      </c>
      <c r="I46" s="75"/>
      <c r="J46" s="9">
        <v>0</v>
      </c>
      <c r="K46" s="75"/>
      <c r="L46" s="9">
        <v>0</v>
      </c>
      <c r="M46" s="75"/>
      <c r="N46" s="9">
        <v>0</v>
      </c>
      <c r="O46" s="75"/>
      <c r="P46" s="9">
        <v>33215</v>
      </c>
      <c r="Q46" s="9"/>
      <c r="R46" s="9">
        <v>0</v>
      </c>
      <c r="S46" s="9"/>
      <c r="T46" s="9">
        <v>0</v>
      </c>
      <c r="U46" s="75"/>
      <c r="V46" s="9">
        <v>0</v>
      </c>
      <c r="W46" s="75"/>
      <c r="X46" s="9">
        <v>0</v>
      </c>
      <c r="Y46" s="75"/>
      <c r="Z46" s="9">
        <v>-33215</v>
      </c>
      <c r="AA46" s="74"/>
      <c r="AB46" s="9">
        <f t="shared" si="6"/>
        <v>-33215</v>
      </c>
      <c r="AC46" s="74"/>
      <c r="AD46" s="9">
        <f t="shared" si="7"/>
        <v>0</v>
      </c>
    </row>
    <row r="47" spans="1:30" ht="23.15" customHeight="1" thickBot="1">
      <c r="A47" s="124" t="s">
        <v>289</v>
      </c>
      <c r="B47" s="70"/>
      <c r="C47" s="70"/>
      <c r="D47" s="143">
        <f>D31+D37+D43+D45+D46</f>
        <v>8406963</v>
      </c>
      <c r="E47" s="74"/>
      <c r="F47" s="143">
        <f>F31+F37+F43+F45+F46</f>
        <v>55070725</v>
      </c>
      <c r="G47" s="74"/>
      <c r="H47" s="143">
        <f>H31+H37+H43+H45+H46</f>
        <v>490423</v>
      </c>
      <c r="I47" s="74"/>
      <c r="J47" s="143">
        <f>J31+J37+J43+J45+J46</f>
        <v>3470021</v>
      </c>
      <c r="K47" s="74"/>
      <c r="L47" s="143">
        <f>L31+L37+L43+L45+L46</f>
        <v>929166</v>
      </c>
      <c r="M47" s="74"/>
      <c r="N47" s="143">
        <f>N31+N37+N43+N45+N46</f>
        <v>5256158</v>
      </c>
      <c r="O47" s="74"/>
      <c r="P47" s="143">
        <f>P31+P37+P43+P45+P46</f>
        <v>49697450</v>
      </c>
      <c r="Q47" s="25"/>
      <c r="R47" s="143">
        <f>R31+R37+R43+R45+R46</f>
        <v>-5256158</v>
      </c>
      <c r="S47" s="25"/>
      <c r="T47" s="143">
        <f>T31+T37+T43+T45+T46</f>
        <v>26932000</v>
      </c>
      <c r="U47" s="74"/>
      <c r="V47" s="143">
        <f>V31+V37+V43+V45+V46</f>
        <v>2116</v>
      </c>
      <c r="W47" s="74"/>
      <c r="X47" s="143">
        <f>X31+X37+X43+X45+X46</f>
        <v>-907607</v>
      </c>
      <c r="Y47" s="74"/>
      <c r="Z47" s="143">
        <f>Z31+Z37+Z43+Z45+Z46</f>
        <v>9565761</v>
      </c>
      <c r="AA47" s="74"/>
      <c r="AB47" s="143">
        <f>AB31+AB37+AB43+AB45+AB46</f>
        <v>8660270</v>
      </c>
      <c r="AC47" s="74"/>
      <c r="AD47" s="143">
        <f>AD31+AD37+AD43+AD45+AD46</f>
        <v>153657018</v>
      </c>
    </row>
    <row r="48" spans="1:30" ht="23.15" customHeight="1" thickTop="1"/>
  </sheetData>
  <mergeCells count="3">
    <mergeCell ref="D4:AD4"/>
    <mergeCell ref="V5:AB5"/>
    <mergeCell ref="L5:P5"/>
  </mergeCells>
  <pageMargins left="0.8" right="0.7" top="0.48" bottom="0.5" header="0.5" footer="0.5"/>
  <pageSetup paperSize="9" scale="46" firstPageNumber="17" orientation="landscape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customProperties>
    <customPr name="EpmWorksheetKeyString_GUID" r:id="rId2"/>
    <customPr name="OrphanNamesChecke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120"/>
  <sheetViews>
    <sheetView showGridLines="0" zoomScaleNormal="100" zoomScaleSheetLayoutView="100" workbookViewId="0"/>
  </sheetViews>
  <sheetFormatPr defaultColWidth="9.09765625" defaultRowHeight="23.25" customHeight="1"/>
  <cols>
    <col min="1" max="1" width="3.3984375" customWidth="1"/>
    <col min="2" max="2" width="4.09765625" customWidth="1"/>
    <col min="3" max="3" width="44.59765625" customWidth="1"/>
    <col min="4" max="4" width="8.3984375" style="91" customWidth="1"/>
    <col min="5" max="5" width="1" customWidth="1"/>
    <col min="6" max="6" width="13" customWidth="1"/>
    <col min="7" max="7" width="1.3984375" customWidth="1"/>
    <col min="8" max="8" width="13" customWidth="1"/>
    <col min="9" max="9" width="1.3984375" customWidth="1"/>
    <col min="10" max="10" width="13" customWidth="1"/>
    <col min="11" max="11" width="1.3984375" customWidth="1"/>
    <col min="12" max="12" width="13" customWidth="1"/>
  </cols>
  <sheetData>
    <row r="1" spans="1:12" s="57" customFormat="1" ht="22.4" customHeight="1">
      <c r="A1" s="125" t="s">
        <v>0</v>
      </c>
      <c r="C1" s="111"/>
      <c r="D1" s="112"/>
      <c r="E1" s="111"/>
    </row>
    <row r="2" spans="1:12" s="57" customFormat="1" ht="22.4" customHeight="1">
      <c r="A2" s="111" t="s">
        <v>220</v>
      </c>
      <c r="C2" s="111"/>
      <c r="D2" s="112"/>
      <c r="E2" s="111"/>
    </row>
    <row r="3" spans="1:12" ht="22">
      <c r="A3" s="63"/>
      <c r="B3" s="63"/>
      <c r="C3" s="113"/>
      <c r="D3" s="73"/>
      <c r="E3" s="73"/>
      <c r="L3" s="62" t="s">
        <v>2</v>
      </c>
    </row>
    <row r="4" spans="1:12" ht="22">
      <c r="D4"/>
      <c r="F4" s="160" t="s">
        <v>3</v>
      </c>
      <c r="G4" s="160"/>
      <c r="H4" s="160"/>
      <c r="I4" s="63"/>
      <c r="J4" s="160" t="s">
        <v>4</v>
      </c>
      <c r="K4" s="160"/>
      <c r="L4" s="160"/>
    </row>
    <row r="5" spans="1:12" ht="45.75" customHeight="1">
      <c r="A5" s="64"/>
      <c r="B5" s="64"/>
      <c r="C5" s="64"/>
      <c r="D5"/>
      <c r="F5" s="167" t="s">
        <v>221</v>
      </c>
      <c r="G5" s="167"/>
      <c r="H5" s="167"/>
      <c r="I5" s="63"/>
      <c r="J5" s="167" t="s">
        <v>221</v>
      </c>
      <c r="K5" s="167"/>
      <c r="L5" s="167"/>
    </row>
    <row r="6" spans="1:12" ht="21.65" customHeight="1">
      <c r="D6" s="91" t="s">
        <v>7</v>
      </c>
      <c r="F6" s="95">
        <v>2569</v>
      </c>
      <c r="G6" s="114"/>
      <c r="H6" s="95">
        <v>2568</v>
      </c>
      <c r="I6" s="64"/>
      <c r="J6" s="95">
        <v>2569</v>
      </c>
      <c r="K6" s="114"/>
      <c r="L6" s="95">
        <v>2568</v>
      </c>
    </row>
    <row r="7" spans="1:12" ht="13.5" customHeight="1">
      <c r="B7" s="64"/>
      <c r="C7" s="64"/>
      <c r="F7" s="64"/>
      <c r="G7" s="114"/>
      <c r="H7" s="64"/>
      <c r="I7" s="64"/>
      <c r="J7" s="64"/>
      <c r="K7" s="114"/>
      <c r="L7" s="64"/>
    </row>
    <row r="8" spans="1:12" ht="23.15" customHeight="1">
      <c r="A8" s="115" t="s">
        <v>222</v>
      </c>
      <c r="B8" s="115"/>
      <c r="D8" s="103"/>
      <c r="E8" s="115"/>
      <c r="F8" s="58"/>
      <c r="G8" s="58"/>
      <c r="H8" s="58"/>
      <c r="I8" s="58"/>
      <c r="J8" s="58"/>
      <c r="K8" s="58"/>
      <c r="L8" s="58"/>
    </row>
    <row r="9" spans="1:12" ht="23.15" customHeight="1">
      <c r="A9" t="s">
        <v>114</v>
      </c>
      <c r="F9" s="58">
        <v>9877497</v>
      </c>
      <c r="G9" s="58"/>
      <c r="H9" s="58">
        <v>21008721</v>
      </c>
      <c r="I9" s="58"/>
      <c r="J9" s="58">
        <v>4558259</v>
      </c>
      <c r="K9" s="58"/>
      <c r="L9" s="58">
        <v>8126806</v>
      </c>
    </row>
    <row r="10" spans="1:12" ht="23.25" customHeight="1">
      <c r="A10" s="116" t="s">
        <v>223</v>
      </c>
      <c r="B10" s="116"/>
      <c r="E10" s="116"/>
      <c r="F10" s="58"/>
      <c r="G10" s="58"/>
      <c r="H10" s="58"/>
      <c r="I10" s="58"/>
      <c r="J10" s="58"/>
      <c r="K10" s="58"/>
      <c r="L10" s="58"/>
    </row>
    <row r="11" spans="1:12" ht="23.25" customHeight="1">
      <c r="A11" t="s">
        <v>305</v>
      </c>
      <c r="F11" s="58">
        <v>2795753</v>
      </c>
      <c r="G11" s="58"/>
      <c r="H11" s="58">
        <v>6109491</v>
      </c>
      <c r="I11" s="58"/>
      <c r="J11" s="58">
        <v>53284</v>
      </c>
      <c r="K11" s="58"/>
      <c r="L11" s="58">
        <v>144348</v>
      </c>
    </row>
    <row r="12" spans="1:12" ht="23.25" customHeight="1">
      <c r="A12" t="s">
        <v>224</v>
      </c>
      <c r="F12" s="58">
        <v>11057828</v>
      </c>
      <c r="G12" s="58"/>
      <c r="H12" s="58">
        <v>12107433</v>
      </c>
      <c r="I12" s="58"/>
      <c r="J12" s="58">
        <v>3353007</v>
      </c>
      <c r="K12" s="58"/>
      <c r="L12" s="58">
        <v>3211179</v>
      </c>
    </row>
    <row r="13" spans="1:12" ht="23.25" customHeight="1">
      <c r="A13" t="s">
        <v>225</v>
      </c>
      <c r="F13" s="58">
        <v>11919309</v>
      </c>
      <c r="G13" s="58"/>
      <c r="H13" s="58">
        <v>11721409</v>
      </c>
      <c r="I13" s="58"/>
      <c r="J13" s="58">
        <v>435976</v>
      </c>
      <c r="K13" s="58"/>
      <c r="L13" s="58">
        <v>495130</v>
      </c>
    </row>
    <row r="14" spans="1:12" ht="23.25" customHeight="1">
      <c r="A14" t="s">
        <v>226</v>
      </c>
      <c r="F14" s="58">
        <v>756642</v>
      </c>
      <c r="G14" s="58"/>
      <c r="H14" s="58">
        <v>765917</v>
      </c>
      <c r="I14" s="58"/>
      <c r="J14" s="58">
        <v>3753</v>
      </c>
      <c r="K14" s="58"/>
      <c r="L14" s="58">
        <v>5089</v>
      </c>
    </row>
    <row r="15" spans="1:12" ht="23.25" customHeight="1">
      <c r="A15" t="s">
        <v>227</v>
      </c>
      <c r="F15" s="58">
        <v>3634119</v>
      </c>
      <c r="G15" s="58"/>
      <c r="H15" s="58">
        <v>3847778</v>
      </c>
      <c r="I15" s="58"/>
      <c r="J15" s="58">
        <v>37255</v>
      </c>
      <c r="K15" s="58"/>
      <c r="L15" s="58">
        <v>42377</v>
      </c>
    </row>
    <row r="16" spans="1:12" ht="23.25" customHeight="1">
      <c r="A16" t="s">
        <v>321</v>
      </c>
      <c r="G16" s="58"/>
      <c r="I16" s="58"/>
      <c r="J16" s="158"/>
      <c r="K16" s="58"/>
      <c r="L16" s="58"/>
    </row>
    <row r="17" spans="1:12" ht="23.25" customHeight="1">
      <c r="A17" t="s">
        <v>228</v>
      </c>
      <c r="F17" s="58">
        <v>-281345</v>
      </c>
      <c r="G17" s="58"/>
      <c r="H17" s="58">
        <v>495100</v>
      </c>
      <c r="J17" s="58">
        <v>-279865</v>
      </c>
      <c r="L17" s="58">
        <v>25063</v>
      </c>
    </row>
    <row r="18" spans="1:12" ht="23.25" customHeight="1">
      <c r="A18" t="s">
        <v>63</v>
      </c>
      <c r="F18" s="58">
        <v>386788</v>
      </c>
      <c r="G18" s="4"/>
      <c r="H18" s="58">
        <v>392458</v>
      </c>
      <c r="I18" s="4"/>
      <c r="J18" s="5">
        <v>75695</v>
      </c>
      <c r="K18" s="4"/>
      <c r="L18" s="5">
        <v>76344</v>
      </c>
    </row>
    <row r="19" spans="1:12" ht="22.4" customHeight="1">
      <c r="A19" t="s">
        <v>322</v>
      </c>
      <c r="F19" s="58">
        <v>15766</v>
      </c>
      <c r="G19" s="58"/>
      <c r="H19" s="58">
        <v>11795</v>
      </c>
      <c r="I19" s="58"/>
      <c r="J19" s="58">
        <v>-1633633</v>
      </c>
      <c r="K19" s="58"/>
      <c r="L19" s="58">
        <v>989061</v>
      </c>
    </row>
    <row r="20" spans="1:12" ht="23.25" customHeight="1">
      <c r="A20" t="s">
        <v>306</v>
      </c>
      <c r="F20" s="58"/>
      <c r="G20" s="58"/>
      <c r="H20" s="58"/>
      <c r="I20" s="58"/>
      <c r="J20" s="58"/>
      <c r="K20" s="58"/>
      <c r="L20" s="58"/>
    </row>
    <row r="21" spans="1:12" ht="23.25" customHeight="1">
      <c r="A21" t="s">
        <v>229</v>
      </c>
      <c r="F21" s="55">
        <v>10902</v>
      </c>
      <c r="G21" s="58"/>
      <c r="H21" s="55">
        <v>394670</v>
      </c>
      <c r="I21" s="58"/>
      <c r="J21" s="6">
        <v>0</v>
      </c>
      <c r="K21" s="58"/>
      <c r="L21" s="6">
        <v>0</v>
      </c>
    </row>
    <row r="22" spans="1:12" ht="23.25" customHeight="1">
      <c r="A22" t="s">
        <v>99</v>
      </c>
      <c r="F22" s="6">
        <v>0</v>
      </c>
      <c r="G22" s="58"/>
      <c r="H22" s="6">
        <v>-39027</v>
      </c>
      <c r="I22" s="58"/>
      <c r="J22" s="6">
        <v>0</v>
      </c>
      <c r="K22" s="117"/>
      <c r="L22" s="6">
        <v>0</v>
      </c>
    </row>
    <row r="23" spans="1:12" ht="23.25" customHeight="1">
      <c r="A23" s="100" t="s">
        <v>111</v>
      </c>
      <c r="D23"/>
    </row>
    <row r="24" spans="1:12" ht="23.25" customHeight="1">
      <c r="A24" t="s">
        <v>112</v>
      </c>
      <c r="B24" s="100"/>
      <c r="D24" s="91">
        <v>4</v>
      </c>
      <c r="F24" s="58">
        <v>-2585031</v>
      </c>
      <c r="G24" s="58"/>
      <c r="H24" s="58">
        <v>-7030282</v>
      </c>
      <c r="I24" s="58"/>
      <c r="J24" s="6">
        <v>0</v>
      </c>
      <c r="K24" s="58"/>
      <c r="L24" s="6">
        <v>0</v>
      </c>
    </row>
    <row r="25" spans="1:12" ht="23.25" customHeight="1">
      <c r="A25" t="s">
        <v>323</v>
      </c>
      <c r="F25" s="58">
        <v>-30839</v>
      </c>
      <c r="G25" s="58"/>
      <c r="H25" s="58">
        <v>139964</v>
      </c>
      <c r="I25" s="58"/>
      <c r="J25" s="58">
        <v>-22512</v>
      </c>
      <c r="K25" s="58"/>
      <c r="L25" s="58">
        <v>15823</v>
      </c>
    </row>
    <row r="26" spans="1:12" ht="23.25" customHeight="1">
      <c r="A26" t="s">
        <v>230</v>
      </c>
      <c r="F26" s="5"/>
      <c r="G26" s="4"/>
      <c r="H26" s="5"/>
      <c r="I26" s="4"/>
      <c r="J26" s="5"/>
      <c r="K26" s="4"/>
      <c r="L26" s="5"/>
    </row>
    <row r="27" spans="1:12" ht="23.25" customHeight="1">
      <c r="A27" t="s">
        <v>231</v>
      </c>
      <c r="F27" s="5"/>
      <c r="G27" s="4"/>
      <c r="H27" s="5"/>
      <c r="I27" s="4"/>
      <c r="J27" s="5"/>
      <c r="K27" s="4"/>
      <c r="L27" s="5"/>
    </row>
    <row r="28" spans="1:12" ht="23.25" customHeight="1">
      <c r="A28" t="s">
        <v>307</v>
      </c>
      <c r="F28" s="5"/>
      <c r="G28" s="4"/>
      <c r="H28" s="5"/>
      <c r="I28" s="4"/>
      <c r="J28" s="5"/>
      <c r="K28" s="4"/>
      <c r="L28" s="5"/>
    </row>
    <row r="29" spans="1:12" ht="23.25" customHeight="1">
      <c r="A29" t="s">
        <v>308</v>
      </c>
      <c r="F29" s="5">
        <v>-67265</v>
      </c>
      <c r="G29" s="4"/>
      <c r="H29" s="5">
        <v>938062</v>
      </c>
      <c r="I29" s="4"/>
      <c r="J29" s="5">
        <v>-48623</v>
      </c>
      <c r="K29" s="4"/>
      <c r="L29" s="5">
        <v>278292</v>
      </c>
    </row>
    <row r="30" spans="1:12" ht="23.25" customHeight="1">
      <c r="A30" t="s">
        <v>98</v>
      </c>
      <c r="F30" s="6">
        <v>-208148</v>
      </c>
      <c r="G30" s="58"/>
      <c r="H30" s="6">
        <v>-16540</v>
      </c>
      <c r="I30" s="58"/>
      <c r="J30" s="6">
        <v>-4560233</v>
      </c>
      <c r="K30" s="58"/>
      <c r="L30" s="6">
        <v>-12107177</v>
      </c>
    </row>
    <row r="31" spans="1:12" ht="23.25" customHeight="1">
      <c r="A31" t="s">
        <v>97</v>
      </c>
      <c r="F31" s="58">
        <v>-652855</v>
      </c>
      <c r="G31" s="58"/>
      <c r="H31" s="58">
        <v>-779705</v>
      </c>
      <c r="I31" s="58"/>
      <c r="J31" s="58">
        <v>-986111</v>
      </c>
      <c r="K31" s="58"/>
      <c r="L31" s="58">
        <v>-770021</v>
      </c>
    </row>
    <row r="32" spans="1:12" ht="23.25" customHeight="1">
      <c r="F32" s="118">
        <f>SUM(F9:F31)</f>
        <v>36629121</v>
      </c>
      <c r="G32" s="58"/>
      <c r="H32" s="118">
        <f>SUM(H9:H31)</f>
        <v>50067244</v>
      </c>
      <c r="I32" s="58"/>
      <c r="J32" s="118">
        <f>SUM(J9:J31)</f>
        <v>986252</v>
      </c>
      <c r="K32" s="58"/>
      <c r="L32" s="118">
        <f>SUM(L9:L31)</f>
        <v>532314</v>
      </c>
    </row>
    <row r="33" spans="1:12" s="57" customFormat="1" ht="21.65" customHeight="1">
      <c r="A33" s="111" t="s">
        <v>0</v>
      </c>
      <c r="C33" s="111"/>
      <c r="D33" s="112"/>
      <c r="E33" s="111"/>
    </row>
    <row r="34" spans="1:12" s="57" customFormat="1" ht="21.65" customHeight="1">
      <c r="A34" s="111" t="s">
        <v>220</v>
      </c>
      <c r="C34" s="111"/>
      <c r="D34" s="112"/>
      <c r="E34" s="111"/>
    </row>
    <row r="35" spans="1:12" ht="23.15" customHeight="1">
      <c r="A35" s="63"/>
      <c r="B35" s="63"/>
      <c r="C35" s="63"/>
      <c r="D35" s="73"/>
      <c r="E35" s="73"/>
      <c r="L35" s="62" t="s">
        <v>2</v>
      </c>
    </row>
    <row r="36" spans="1:12" ht="23.15" customHeight="1">
      <c r="D36"/>
      <c r="F36" s="160" t="s">
        <v>3</v>
      </c>
      <c r="G36" s="160"/>
      <c r="H36" s="160"/>
      <c r="I36" s="63"/>
      <c r="J36" s="160" t="s">
        <v>4</v>
      </c>
      <c r="K36" s="160"/>
      <c r="L36" s="160"/>
    </row>
    <row r="37" spans="1:12" ht="23.15" customHeight="1">
      <c r="A37" s="64"/>
      <c r="B37" s="64"/>
      <c r="C37" s="64"/>
      <c r="D37"/>
      <c r="F37" s="168" t="s">
        <v>140</v>
      </c>
      <c r="G37" s="168"/>
      <c r="H37" s="168"/>
      <c r="I37" s="63"/>
      <c r="J37" s="168" t="s">
        <v>140</v>
      </c>
      <c r="K37" s="168"/>
      <c r="L37" s="168"/>
    </row>
    <row r="38" spans="1:12" ht="21.75" customHeight="1">
      <c r="A38" s="64"/>
      <c r="B38" s="64"/>
      <c r="C38" s="64"/>
      <c r="D38"/>
      <c r="F38" s="167" t="s">
        <v>94</v>
      </c>
      <c r="G38" s="167"/>
      <c r="H38" s="167"/>
      <c r="I38" s="63"/>
      <c r="J38" s="167" t="s">
        <v>94</v>
      </c>
      <c r="K38" s="167"/>
      <c r="L38" s="167"/>
    </row>
    <row r="39" spans="1:12" ht="21.75" customHeight="1">
      <c r="F39" s="95">
        <v>2569</v>
      </c>
      <c r="G39" s="114"/>
      <c r="H39" s="95">
        <v>2568</v>
      </c>
      <c r="I39" s="64"/>
      <c r="J39" s="95">
        <v>2569</v>
      </c>
      <c r="K39" s="114"/>
      <c r="L39" s="95">
        <v>2568</v>
      </c>
    </row>
    <row r="40" spans="1:12" ht="14.9" customHeight="1">
      <c r="B40" s="64"/>
      <c r="C40" s="64"/>
      <c r="F40" s="64"/>
      <c r="G40" s="114"/>
      <c r="H40" s="64"/>
      <c r="I40" s="64"/>
      <c r="J40" s="64"/>
      <c r="K40" s="114"/>
      <c r="L40" s="64"/>
    </row>
    <row r="41" spans="1:12" ht="21.65" customHeight="1">
      <c r="A41" s="115" t="s">
        <v>232</v>
      </c>
      <c r="B41" s="64"/>
      <c r="F41" s="64"/>
      <c r="G41" s="114"/>
      <c r="H41" s="64"/>
      <c r="I41" s="64"/>
      <c r="J41" s="64"/>
      <c r="K41" s="114"/>
      <c r="L41" s="64"/>
    </row>
    <row r="42" spans="1:12" ht="23.25" customHeight="1">
      <c r="A42" s="116" t="s">
        <v>233</v>
      </c>
      <c r="F42" s="58"/>
      <c r="G42" s="58"/>
      <c r="H42" s="58"/>
      <c r="I42" s="58"/>
      <c r="J42" s="58"/>
      <c r="K42" s="58"/>
      <c r="L42" s="58"/>
    </row>
    <row r="43" spans="1:12" ht="21.75" customHeight="1">
      <c r="A43" t="s">
        <v>234</v>
      </c>
      <c r="F43" s="58">
        <v>-1849067</v>
      </c>
      <c r="G43" s="58"/>
      <c r="H43" s="58">
        <v>-1544420</v>
      </c>
      <c r="I43" s="58"/>
      <c r="J43" s="58">
        <v>248214</v>
      </c>
      <c r="K43" s="58"/>
      <c r="L43" s="58">
        <v>477573</v>
      </c>
    </row>
    <row r="44" spans="1:12" ht="21.75" customHeight="1">
      <c r="A44" t="s">
        <v>19</v>
      </c>
      <c r="F44" s="58">
        <v>-3836538</v>
      </c>
      <c r="G44" s="58"/>
      <c r="H44" s="58">
        <v>5798693</v>
      </c>
      <c r="I44" s="58"/>
      <c r="J44" s="58">
        <v>-247349</v>
      </c>
      <c r="K44" s="58"/>
      <c r="L44" s="58">
        <v>341647</v>
      </c>
    </row>
    <row r="45" spans="1:12" ht="21.75" customHeight="1">
      <c r="A45" s="99" t="s">
        <v>235</v>
      </c>
      <c r="F45" s="58">
        <v>-5991961</v>
      </c>
      <c r="G45" s="58"/>
      <c r="H45" s="58">
        <v>-3103940</v>
      </c>
      <c r="I45" s="58"/>
      <c r="J45" s="58">
        <v>-57287</v>
      </c>
      <c r="K45" s="58"/>
      <c r="L45" s="58">
        <v>9898</v>
      </c>
    </row>
    <row r="46" spans="1:12" ht="21.75" customHeight="1">
      <c r="A46" t="s">
        <v>22</v>
      </c>
      <c r="F46" s="58">
        <v>-666932</v>
      </c>
      <c r="G46" s="58"/>
      <c r="H46" s="58">
        <v>81741</v>
      </c>
      <c r="I46" s="58"/>
      <c r="J46" s="58">
        <v>-55298</v>
      </c>
      <c r="K46" s="58"/>
      <c r="L46" s="58">
        <v>-12794</v>
      </c>
    </row>
    <row r="47" spans="1:12" ht="21.75" customHeight="1">
      <c r="A47" t="s">
        <v>41</v>
      </c>
      <c r="F47" s="58">
        <v>-264884</v>
      </c>
      <c r="G47" s="58"/>
      <c r="H47" s="58">
        <v>200128</v>
      </c>
      <c r="I47" s="58"/>
      <c r="J47" s="58">
        <v>-154</v>
      </c>
      <c r="K47" s="58"/>
      <c r="L47" s="58">
        <v>-199</v>
      </c>
    </row>
    <row r="48" spans="1:12" ht="21.75" customHeight="1">
      <c r="A48" t="s">
        <v>236</v>
      </c>
      <c r="F48" s="58">
        <v>297815</v>
      </c>
      <c r="G48" s="58"/>
      <c r="H48" s="58">
        <v>-278963</v>
      </c>
      <c r="I48" s="58"/>
      <c r="J48" s="58">
        <v>-94913</v>
      </c>
      <c r="K48" s="58"/>
      <c r="L48" s="58">
        <v>-50791</v>
      </c>
    </row>
    <row r="49" spans="1:12" ht="21.75" customHeight="1">
      <c r="A49" t="s">
        <v>237</v>
      </c>
      <c r="F49" s="58">
        <v>1672910</v>
      </c>
      <c r="G49" s="58"/>
      <c r="H49" s="58">
        <v>-274784</v>
      </c>
      <c r="I49" s="58"/>
      <c r="J49" s="58">
        <v>37239</v>
      </c>
      <c r="K49" s="58"/>
      <c r="L49" s="58">
        <v>118439</v>
      </c>
    </row>
    <row r="50" spans="1:12" ht="21.75" customHeight="1">
      <c r="A50" t="s">
        <v>273</v>
      </c>
      <c r="F50" s="58">
        <v>-100602</v>
      </c>
      <c r="G50" s="58"/>
      <c r="H50" s="58">
        <v>-4847</v>
      </c>
      <c r="I50" s="58"/>
      <c r="J50" s="6">
        <v>-92024</v>
      </c>
      <c r="K50" s="58"/>
      <c r="L50" s="6">
        <v>4910</v>
      </c>
    </row>
    <row r="51" spans="1:12" ht="21.75" customHeight="1">
      <c r="A51" t="s">
        <v>270</v>
      </c>
      <c r="F51" s="119">
        <v>-4079895</v>
      </c>
      <c r="G51" s="58"/>
      <c r="H51" s="119">
        <v>-4621464</v>
      </c>
      <c r="I51" s="58"/>
      <c r="J51" s="119">
        <v>-48567</v>
      </c>
      <c r="K51" s="75"/>
      <c r="L51" s="119">
        <v>-21851</v>
      </c>
    </row>
    <row r="52" spans="1:12" ht="21.75" customHeight="1">
      <c r="A52" s="73" t="s">
        <v>238</v>
      </c>
      <c r="B52" s="73"/>
      <c r="D52" s="103"/>
      <c r="E52" s="73"/>
      <c r="F52" s="120">
        <f>SUM(F43:F51)+F32</f>
        <v>21809967</v>
      </c>
      <c r="G52" s="84"/>
      <c r="H52" s="120">
        <f>SUM(H43:H51)+H32</f>
        <v>46319388</v>
      </c>
      <c r="I52" s="58"/>
      <c r="J52" s="120">
        <f>SUM(J43:J51)+J32</f>
        <v>676113</v>
      </c>
      <c r="K52" s="84"/>
      <c r="L52" s="120">
        <f>SUM(L43:L51)+L32</f>
        <v>1399146</v>
      </c>
    </row>
    <row r="53" spans="1:12" ht="14.15" customHeight="1">
      <c r="A53" s="73"/>
      <c r="B53" s="73"/>
      <c r="D53" s="103"/>
      <c r="E53" s="73"/>
      <c r="F53" s="84"/>
      <c r="G53" s="84"/>
      <c r="H53" s="84"/>
      <c r="I53" s="58"/>
      <c r="J53" s="84"/>
      <c r="K53" s="84"/>
      <c r="L53" s="84"/>
    </row>
    <row r="54" spans="1:12" ht="23.15" customHeight="1">
      <c r="A54" s="115" t="s">
        <v>239</v>
      </c>
      <c r="B54" s="115"/>
      <c r="D54" s="103"/>
      <c r="E54" s="115"/>
      <c r="F54" s="58"/>
      <c r="G54" s="58"/>
      <c r="H54" s="58"/>
      <c r="I54" s="58"/>
      <c r="J54" s="58"/>
      <c r="K54" s="58"/>
      <c r="L54" s="58"/>
    </row>
    <row r="55" spans="1:12" ht="23.15" customHeight="1">
      <c r="A55" t="s">
        <v>240</v>
      </c>
      <c r="B55" s="115"/>
      <c r="D55" s="103"/>
      <c r="E55" s="115"/>
      <c r="F55" s="58">
        <v>-367501</v>
      </c>
      <c r="G55" s="58"/>
      <c r="H55" s="38">
        <v>-71611</v>
      </c>
      <c r="I55" s="58"/>
      <c r="J55" s="31">
        <v>0</v>
      </c>
      <c r="K55" s="58"/>
      <c r="L55" s="31">
        <v>0</v>
      </c>
    </row>
    <row r="56" spans="1:12" ht="23.15" customHeight="1">
      <c r="A56" t="s">
        <v>241</v>
      </c>
      <c r="F56" s="38">
        <v>-7255837</v>
      </c>
      <c r="G56" s="58"/>
      <c r="H56" s="5">
        <v>-13362</v>
      </c>
      <c r="I56" s="58"/>
      <c r="J56" s="58">
        <v>-8677473</v>
      </c>
      <c r="K56" s="58"/>
      <c r="L56" s="58">
        <v>-19966088</v>
      </c>
    </row>
    <row r="57" spans="1:12" ht="23.15" customHeight="1">
      <c r="A57" s="99" t="s">
        <v>242</v>
      </c>
      <c r="F57" s="38">
        <v>15656</v>
      </c>
      <c r="G57" s="58"/>
      <c r="H57" s="38">
        <v>15818</v>
      </c>
      <c r="I57" s="58"/>
      <c r="J57" s="31">
        <v>-2881447</v>
      </c>
      <c r="K57" s="58"/>
      <c r="L57" s="31">
        <v>-2752323</v>
      </c>
    </row>
    <row r="58" spans="1:12" ht="23.15" customHeight="1">
      <c r="A58" t="s">
        <v>243</v>
      </c>
      <c r="F58" s="38">
        <v>432877</v>
      </c>
      <c r="G58" s="58"/>
      <c r="H58" s="38">
        <v>0</v>
      </c>
      <c r="I58" s="58"/>
      <c r="J58" s="31">
        <v>60000</v>
      </c>
      <c r="K58" s="58"/>
      <c r="L58" s="31">
        <v>43000</v>
      </c>
    </row>
    <row r="59" spans="1:12" ht="23.15" customHeight="1">
      <c r="A59" t="s">
        <v>326</v>
      </c>
      <c r="F59" s="38">
        <v>0</v>
      </c>
      <c r="G59" s="58"/>
      <c r="H59" s="38">
        <v>0</v>
      </c>
      <c r="I59" s="58"/>
      <c r="J59" s="31">
        <v>-2197000</v>
      </c>
      <c r="K59" s="58"/>
      <c r="L59" s="31">
        <v>0</v>
      </c>
    </row>
    <row r="60" spans="1:12" ht="23.15" customHeight="1">
      <c r="A60" t="s">
        <v>309</v>
      </c>
      <c r="F60" s="38"/>
      <c r="G60" s="58"/>
      <c r="H60" s="38"/>
      <c r="I60" s="58"/>
      <c r="J60" s="31"/>
      <c r="K60" s="58"/>
      <c r="L60" s="31"/>
    </row>
    <row r="61" spans="1:12" ht="23.15" customHeight="1">
      <c r="A61" t="s">
        <v>310</v>
      </c>
      <c r="D61" s="103"/>
      <c r="E61" s="115"/>
      <c r="F61" s="58">
        <v>193928</v>
      </c>
      <c r="G61" s="58"/>
      <c r="H61" s="58">
        <v>309436</v>
      </c>
      <c r="I61" s="58"/>
      <c r="J61" s="31">
        <v>1930</v>
      </c>
      <c r="K61" s="58"/>
      <c r="L61" s="58">
        <v>8154</v>
      </c>
    </row>
    <row r="62" spans="1:12" ht="23.15" customHeight="1">
      <c r="A62" t="s">
        <v>244</v>
      </c>
      <c r="F62" s="58">
        <v>-6636942</v>
      </c>
      <c r="G62" s="58"/>
      <c r="H62" s="58">
        <v>-6717228</v>
      </c>
      <c r="I62" s="58"/>
      <c r="J62" s="55">
        <v>-196673</v>
      </c>
      <c r="K62" s="58"/>
      <c r="L62" s="55">
        <v>-131411</v>
      </c>
    </row>
    <row r="63" spans="1:12" ht="23.15" customHeight="1">
      <c r="A63" t="s">
        <v>245</v>
      </c>
      <c r="D63" s="103"/>
      <c r="E63" s="115"/>
      <c r="F63" s="58">
        <v>-488923</v>
      </c>
      <c r="G63" s="58"/>
      <c r="H63" s="58">
        <v>-417953</v>
      </c>
      <c r="I63" s="58"/>
      <c r="J63" s="31">
        <v>-776</v>
      </c>
      <c r="K63" s="58"/>
      <c r="L63" s="58">
        <v>-780</v>
      </c>
    </row>
    <row r="64" spans="1:12" ht="23.15" customHeight="1">
      <c r="A64" t="s">
        <v>332</v>
      </c>
      <c r="F64" s="38">
        <v>751518</v>
      </c>
      <c r="G64" s="58"/>
      <c r="H64" s="38">
        <v>-1610170</v>
      </c>
      <c r="I64" s="58"/>
      <c r="J64" s="31">
        <v>0</v>
      </c>
      <c r="K64" s="58"/>
      <c r="L64" s="31">
        <v>0</v>
      </c>
    </row>
    <row r="65" spans="1:12" ht="23.15" customHeight="1">
      <c r="A65" t="s">
        <v>98</v>
      </c>
      <c r="F65" s="38">
        <v>6791456</v>
      </c>
      <c r="G65" s="58"/>
      <c r="H65" s="38">
        <v>5438646</v>
      </c>
      <c r="I65" s="58"/>
      <c r="J65" s="31">
        <v>7392888</v>
      </c>
      <c r="K65" s="58"/>
      <c r="L65" s="31">
        <v>6369591</v>
      </c>
    </row>
    <row r="66" spans="1:12" ht="23.15" customHeight="1">
      <c r="A66" t="s">
        <v>246</v>
      </c>
      <c r="F66" s="58">
        <v>586317</v>
      </c>
      <c r="G66" s="58"/>
      <c r="H66" s="38">
        <v>602268</v>
      </c>
      <c r="I66" s="58"/>
      <c r="J66" s="31">
        <v>73816</v>
      </c>
      <c r="K66" s="58"/>
      <c r="L66" s="31">
        <v>87167</v>
      </c>
    </row>
    <row r="67" spans="1:12" ht="23.15" customHeight="1">
      <c r="A67" s="73" t="s">
        <v>247</v>
      </c>
      <c r="B67" s="73"/>
      <c r="D67" s="103"/>
      <c r="E67" s="73"/>
      <c r="F67" s="121">
        <f>SUM(F55:F66)</f>
        <v>-5977451</v>
      </c>
      <c r="G67" s="84"/>
      <c r="H67" s="121">
        <f>SUM(H55:H66)</f>
        <v>-2464156</v>
      </c>
      <c r="I67" s="84"/>
      <c r="J67" s="121">
        <f>SUM(J55:J66)</f>
        <v>-6424735</v>
      </c>
      <c r="K67" s="84"/>
      <c r="L67" s="121">
        <f>SUM(L55:L66)</f>
        <v>-16342690</v>
      </c>
    </row>
    <row r="68" spans="1:12" s="57" customFormat="1" ht="23.15" customHeight="1">
      <c r="A68" s="111" t="s">
        <v>0</v>
      </c>
      <c r="C68" s="111"/>
      <c r="D68" s="112"/>
      <c r="E68" s="111"/>
      <c r="J68" s="169"/>
      <c r="K68" s="169"/>
      <c r="L68" s="169"/>
    </row>
    <row r="69" spans="1:12" s="57" customFormat="1" ht="23.15" customHeight="1">
      <c r="A69" s="111" t="s">
        <v>220</v>
      </c>
      <c r="C69" s="111"/>
      <c r="D69" s="112"/>
      <c r="E69" s="111"/>
      <c r="J69" s="169"/>
      <c r="K69" s="169"/>
      <c r="L69" s="169"/>
    </row>
    <row r="70" spans="1:12" ht="23.15" customHeight="1">
      <c r="A70" s="63"/>
      <c r="B70" s="63"/>
      <c r="C70" s="63"/>
      <c r="D70" s="73"/>
      <c r="E70" s="73"/>
      <c r="K70" s="37"/>
      <c r="L70" s="62" t="s">
        <v>2</v>
      </c>
    </row>
    <row r="71" spans="1:12" ht="23.15" customHeight="1">
      <c r="D71"/>
      <c r="F71" s="160" t="s">
        <v>3</v>
      </c>
      <c r="G71" s="160"/>
      <c r="H71" s="160"/>
      <c r="I71" s="63"/>
      <c r="J71" s="160" t="s">
        <v>4</v>
      </c>
      <c r="K71" s="160"/>
      <c r="L71" s="160"/>
    </row>
    <row r="72" spans="1:12" ht="23.15" customHeight="1">
      <c r="A72" s="64"/>
      <c r="B72" s="64"/>
      <c r="C72" s="64"/>
      <c r="D72"/>
      <c r="F72" s="168" t="s">
        <v>140</v>
      </c>
      <c r="G72" s="168"/>
      <c r="H72" s="168"/>
      <c r="I72" s="63"/>
      <c r="J72" s="168" t="s">
        <v>140</v>
      </c>
      <c r="K72" s="168"/>
      <c r="L72" s="168"/>
    </row>
    <row r="73" spans="1:12" ht="23.15" customHeight="1">
      <c r="A73" s="64"/>
      <c r="B73" s="64"/>
      <c r="C73" s="64"/>
      <c r="D73"/>
      <c r="F73" s="167" t="s">
        <v>94</v>
      </c>
      <c r="G73" s="167"/>
      <c r="H73" s="167"/>
      <c r="I73" s="63"/>
      <c r="J73" s="167" t="s">
        <v>94</v>
      </c>
      <c r="K73" s="167"/>
      <c r="L73" s="167"/>
    </row>
    <row r="74" spans="1:12" ht="23.15" customHeight="1">
      <c r="D74" s="91" t="s">
        <v>7</v>
      </c>
      <c r="F74" s="95">
        <v>2569</v>
      </c>
      <c r="G74" s="114"/>
      <c r="H74" s="95">
        <v>2568</v>
      </c>
      <c r="I74" s="64"/>
      <c r="J74" s="95">
        <v>2569</v>
      </c>
      <c r="K74" s="114"/>
      <c r="L74" s="95">
        <v>2568</v>
      </c>
    </row>
    <row r="75" spans="1:12" ht="15" customHeight="1">
      <c r="A75" s="64"/>
      <c r="B75" s="64"/>
      <c r="C75" s="64"/>
      <c r="F75" s="64"/>
      <c r="G75" s="114"/>
      <c r="H75" s="64"/>
      <c r="I75" s="64"/>
      <c r="J75" s="64"/>
      <c r="K75" s="114"/>
      <c r="L75" s="64"/>
    </row>
    <row r="76" spans="1:12" ht="23.15" customHeight="1">
      <c r="A76" s="115" t="s">
        <v>248</v>
      </c>
      <c r="B76" s="115"/>
      <c r="D76" s="103"/>
      <c r="E76" s="115"/>
      <c r="F76" s="58"/>
      <c r="G76" s="58"/>
      <c r="H76" s="58"/>
      <c r="I76" s="58"/>
      <c r="J76" s="58"/>
      <c r="K76" s="58"/>
      <c r="L76" s="58"/>
    </row>
    <row r="77" spans="1:12" ht="23.15" customHeight="1">
      <c r="A77" t="s">
        <v>249</v>
      </c>
      <c r="B77" s="115"/>
      <c r="E77" s="115"/>
      <c r="F77" s="58">
        <v>-11</v>
      </c>
      <c r="G77" s="58"/>
      <c r="H77" s="38">
        <v>-36534931</v>
      </c>
      <c r="I77" s="58"/>
      <c r="J77" s="144">
        <v>0</v>
      </c>
      <c r="K77" s="58"/>
      <c r="L77" s="144">
        <v>0</v>
      </c>
    </row>
    <row r="78" spans="1:12" ht="23.15" customHeight="1">
      <c r="A78" t="s">
        <v>328</v>
      </c>
      <c r="B78" s="115"/>
      <c r="E78" s="115"/>
      <c r="F78" s="58">
        <v>740478</v>
      </c>
      <c r="G78" s="58"/>
      <c r="H78" s="31">
        <v>0</v>
      </c>
      <c r="I78" s="58"/>
      <c r="J78" s="144">
        <v>0</v>
      </c>
      <c r="K78" s="58"/>
      <c r="L78" s="144">
        <v>0</v>
      </c>
    </row>
    <row r="79" spans="1:12" ht="23.15" customHeight="1">
      <c r="A79" t="s">
        <v>250</v>
      </c>
      <c r="F79" s="38">
        <v>-785552</v>
      </c>
      <c r="G79" s="58"/>
      <c r="H79" s="38">
        <v>-262505</v>
      </c>
      <c r="I79" s="58"/>
      <c r="J79" s="31">
        <v>-461612</v>
      </c>
      <c r="K79" s="58"/>
      <c r="L79" s="31">
        <v>0</v>
      </c>
    </row>
    <row r="80" spans="1:12" ht="23.15" customHeight="1">
      <c r="A80" t="s">
        <v>251</v>
      </c>
      <c r="F80" s="38">
        <v>1529631</v>
      </c>
      <c r="G80" s="58"/>
      <c r="H80" s="38">
        <v>-4714010</v>
      </c>
      <c r="I80" s="58"/>
      <c r="J80" s="31">
        <v>0</v>
      </c>
      <c r="K80" s="58"/>
      <c r="L80" s="31">
        <v>3000000</v>
      </c>
    </row>
    <row r="81" spans="1:12" ht="23.15" customHeight="1">
      <c r="A81" t="s">
        <v>329</v>
      </c>
      <c r="F81" s="5">
        <v>-1744562</v>
      </c>
      <c r="G81" s="58"/>
      <c r="H81" s="5">
        <v>13176634</v>
      </c>
      <c r="I81" s="58"/>
      <c r="J81" s="5">
        <v>4962039</v>
      </c>
      <c r="K81" s="58"/>
      <c r="L81" s="5">
        <v>4153625</v>
      </c>
    </row>
    <row r="82" spans="1:12" ht="23.15" customHeight="1">
      <c r="A82" t="s">
        <v>252</v>
      </c>
      <c r="F82" s="38">
        <v>490906</v>
      </c>
      <c r="G82" s="58"/>
      <c r="H82" s="38">
        <v>-699105</v>
      </c>
      <c r="I82" s="58"/>
      <c r="J82" s="31">
        <v>2680000</v>
      </c>
      <c r="K82" s="58"/>
      <c r="L82" s="31">
        <v>5319000</v>
      </c>
    </row>
    <row r="83" spans="1:12" ht="23.15" customHeight="1">
      <c r="A83" t="s">
        <v>253</v>
      </c>
      <c r="F83" s="5">
        <v>31223541</v>
      </c>
      <c r="G83" s="58"/>
      <c r="H83" s="5">
        <v>37011535</v>
      </c>
      <c r="I83" s="58"/>
      <c r="J83" s="31">
        <v>0</v>
      </c>
      <c r="K83" s="58"/>
      <c r="L83" s="31">
        <v>0</v>
      </c>
    </row>
    <row r="84" spans="1:12" ht="23.15" customHeight="1">
      <c r="A84" t="s">
        <v>254</v>
      </c>
      <c r="F84" s="58">
        <v>-46839189</v>
      </c>
      <c r="G84" s="58"/>
      <c r="H84" s="58">
        <v>-28938546</v>
      </c>
      <c r="I84" s="58"/>
      <c r="J84" s="31">
        <v>0</v>
      </c>
      <c r="K84" s="58"/>
      <c r="L84" s="31">
        <v>-457770</v>
      </c>
    </row>
    <row r="85" spans="1:12" ht="23.15" customHeight="1">
      <c r="A85" t="s">
        <v>324</v>
      </c>
      <c r="F85" s="38">
        <v>0</v>
      </c>
      <c r="G85" s="58"/>
      <c r="H85" s="38">
        <v>0</v>
      </c>
      <c r="I85" s="58"/>
      <c r="J85" s="31">
        <v>4300000</v>
      </c>
      <c r="K85" s="58"/>
      <c r="L85" s="31">
        <v>0</v>
      </c>
    </row>
    <row r="86" spans="1:12" ht="23.15" customHeight="1">
      <c r="A86" t="s">
        <v>255</v>
      </c>
      <c r="F86" s="38">
        <v>-3171504</v>
      </c>
      <c r="G86" s="58"/>
      <c r="H86" s="38">
        <v>-3700860</v>
      </c>
      <c r="I86" s="58"/>
      <c r="J86" s="5">
        <v>-119857</v>
      </c>
      <c r="K86" s="58"/>
      <c r="L86" s="5">
        <v>-88453</v>
      </c>
    </row>
    <row r="87" spans="1:12" ht="23.15" customHeight="1">
      <c r="A87" t="s">
        <v>256</v>
      </c>
      <c r="D87" s="91">
        <v>6</v>
      </c>
      <c r="F87" s="38">
        <v>35070000</v>
      </c>
      <c r="G87" s="58"/>
      <c r="H87" s="38">
        <v>28000000</v>
      </c>
      <c r="I87" s="58"/>
      <c r="J87" s="38">
        <v>13070000</v>
      </c>
      <c r="K87" s="58"/>
      <c r="L87" s="38">
        <v>16500000</v>
      </c>
    </row>
    <row r="88" spans="1:12" ht="23.15" customHeight="1">
      <c r="A88" t="s">
        <v>257</v>
      </c>
      <c r="F88" s="38">
        <v>-16414500</v>
      </c>
      <c r="G88" s="58"/>
      <c r="H88" s="38">
        <v>-20905000</v>
      </c>
      <c r="I88" s="58"/>
      <c r="J88" s="38">
        <v>-13064500</v>
      </c>
      <c r="K88" s="58"/>
      <c r="L88" s="38">
        <v>-5460000</v>
      </c>
    </row>
    <row r="89" spans="1:12" ht="23.15" customHeight="1">
      <c r="A89" t="s">
        <v>258</v>
      </c>
      <c r="F89" s="58">
        <v>-61469</v>
      </c>
      <c r="G89" s="58"/>
      <c r="H89" s="58">
        <v>-146981</v>
      </c>
      <c r="I89" s="58"/>
      <c r="J89" s="38">
        <v>-16246</v>
      </c>
      <c r="K89" s="58"/>
      <c r="L89" s="38">
        <v>-16373</v>
      </c>
    </row>
    <row r="90" spans="1:12" ht="23.15" customHeight="1">
      <c r="A90" t="s">
        <v>311</v>
      </c>
      <c r="F90" s="58"/>
      <c r="G90" s="58"/>
      <c r="H90" s="58"/>
      <c r="I90" s="58"/>
      <c r="J90" s="58"/>
      <c r="K90" s="58"/>
      <c r="L90" s="58"/>
    </row>
    <row r="91" spans="1:12" ht="23.15" customHeight="1">
      <c r="A91" t="s">
        <v>312</v>
      </c>
      <c r="F91" s="38">
        <v>-3252348</v>
      </c>
      <c r="G91" s="58"/>
      <c r="H91" s="38">
        <v>-13807861</v>
      </c>
      <c r="I91" s="58"/>
      <c r="J91" s="38">
        <v>-2039785</v>
      </c>
      <c r="K91" s="58"/>
      <c r="L91" s="38">
        <v>-4533537</v>
      </c>
    </row>
    <row r="92" spans="1:12" ht="23.15" customHeight="1">
      <c r="A92" t="s">
        <v>259</v>
      </c>
      <c r="F92" s="19">
        <v>-10957277</v>
      </c>
      <c r="G92" s="58"/>
      <c r="H92" s="19">
        <v>-11090603</v>
      </c>
      <c r="I92" s="58"/>
      <c r="J92" s="19">
        <v>-3725026</v>
      </c>
      <c r="K92" s="58"/>
      <c r="L92" s="19">
        <v>-3253211</v>
      </c>
    </row>
    <row r="93" spans="1:12" ht="23.15" customHeight="1">
      <c r="A93" s="73" t="s">
        <v>272</v>
      </c>
      <c r="B93" s="73"/>
      <c r="D93" s="103"/>
      <c r="E93" s="73"/>
      <c r="F93" s="120">
        <f>SUM(F77:F92)</f>
        <v>-14171856</v>
      </c>
      <c r="G93" s="84"/>
      <c r="H93" s="120">
        <f>SUM(H77:H92)</f>
        <v>-42612233</v>
      </c>
      <c r="I93" s="84"/>
      <c r="J93" s="120">
        <f>SUM(J77:J92)</f>
        <v>5585013</v>
      </c>
      <c r="K93" s="84"/>
      <c r="L93" s="120">
        <f>SUM(L77:L92)</f>
        <v>15163281</v>
      </c>
    </row>
    <row r="94" spans="1:12" ht="16.5" customHeight="1">
      <c r="A94" s="73"/>
      <c r="B94" s="73"/>
      <c r="C94" s="73"/>
      <c r="D94" s="103"/>
      <c r="E94" s="73"/>
      <c r="F94" s="84"/>
      <c r="G94" s="84"/>
      <c r="H94" s="84"/>
      <c r="I94" s="84"/>
      <c r="J94" s="84"/>
      <c r="K94" s="84"/>
      <c r="L94" s="84"/>
    </row>
    <row r="95" spans="1:12" s="57" customFormat="1" ht="23.15" customHeight="1">
      <c r="A95" s="111" t="s">
        <v>0</v>
      </c>
      <c r="C95" s="111"/>
      <c r="D95" s="112"/>
      <c r="E95" s="111"/>
      <c r="J95" s="169"/>
      <c r="K95" s="169"/>
      <c r="L95" s="169"/>
    </row>
    <row r="96" spans="1:12" s="57" customFormat="1" ht="23.15" customHeight="1">
      <c r="A96" s="111" t="s">
        <v>220</v>
      </c>
      <c r="C96" s="111"/>
      <c r="D96" s="112"/>
      <c r="E96" s="111"/>
      <c r="J96" s="169"/>
      <c r="K96" s="169"/>
      <c r="L96" s="169"/>
    </row>
    <row r="97" spans="1:12" ht="23.15" customHeight="1">
      <c r="A97" s="63"/>
      <c r="B97" s="63"/>
      <c r="C97" s="63"/>
      <c r="D97" s="73"/>
      <c r="E97" s="73"/>
      <c r="L97" s="62" t="s">
        <v>2</v>
      </c>
    </row>
    <row r="98" spans="1:12" ht="23.15" customHeight="1">
      <c r="D98"/>
      <c r="F98" s="160" t="s">
        <v>3</v>
      </c>
      <c r="G98" s="160"/>
      <c r="H98" s="160"/>
      <c r="I98" s="63"/>
      <c r="J98" s="160" t="s">
        <v>4</v>
      </c>
      <c r="K98" s="160"/>
      <c r="L98" s="160"/>
    </row>
    <row r="99" spans="1:12" ht="23.15" customHeight="1">
      <c r="A99" s="64"/>
      <c r="B99" s="64"/>
      <c r="C99" s="64"/>
      <c r="D99"/>
      <c r="F99" s="168" t="s">
        <v>140</v>
      </c>
      <c r="G99" s="168"/>
      <c r="H99" s="168"/>
      <c r="I99" s="63"/>
      <c r="J99" s="168" t="s">
        <v>140</v>
      </c>
      <c r="K99" s="168"/>
      <c r="L99" s="168"/>
    </row>
    <row r="100" spans="1:12" ht="23.15" customHeight="1">
      <c r="A100" s="64"/>
      <c r="B100" s="64"/>
      <c r="C100" s="64"/>
      <c r="D100"/>
      <c r="F100" s="167" t="s">
        <v>94</v>
      </c>
      <c r="G100" s="167"/>
      <c r="H100" s="167"/>
      <c r="I100" s="63"/>
      <c r="J100" s="167" t="s">
        <v>94</v>
      </c>
      <c r="K100" s="167"/>
      <c r="L100" s="167"/>
    </row>
    <row r="101" spans="1:12" ht="23.15" customHeight="1">
      <c r="F101" s="95">
        <v>2569</v>
      </c>
      <c r="G101" s="114"/>
      <c r="H101" s="95">
        <v>2568</v>
      </c>
      <c r="I101" s="64"/>
      <c r="J101" s="95">
        <v>2569</v>
      </c>
      <c r="K101" s="114"/>
      <c r="L101" s="95">
        <v>2568</v>
      </c>
    </row>
    <row r="102" spans="1:12" ht="16.5" customHeight="1">
      <c r="A102" s="64"/>
      <c r="B102" s="64"/>
      <c r="C102" s="64"/>
      <c r="F102" s="64"/>
      <c r="G102" s="114"/>
      <c r="H102" s="64"/>
      <c r="I102" s="64"/>
      <c r="J102" s="64"/>
      <c r="K102" s="114"/>
      <c r="L102" s="64"/>
    </row>
    <row r="103" spans="1:12" ht="23.25" customHeight="1">
      <c r="A103" t="s">
        <v>325</v>
      </c>
      <c r="B103" s="73"/>
      <c r="D103" s="103"/>
      <c r="E103" s="73"/>
    </row>
    <row r="104" spans="1:12" ht="23.25" customHeight="1">
      <c r="A104" t="s">
        <v>260</v>
      </c>
      <c r="B104" s="73"/>
      <c r="D104" s="103"/>
      <c r="E104" s="73"/>
      <c r="F104" s="58">
        <f>SUM(F93,F67,F52)</f>
        <v>1660660</v>
      </c>
      <c r="G104" s="58"/>
      <c r="H104" s="58">
        <f>SUM(H93,H67,H52)</f>
        <v>1242999</v>
      </c>
      <c r="I104" s="58"/>
      <c r="J104" s="58">
        <f>SUM(J93,J67,J52)</f>
        <v>-163609</v>
      </c>
      <c r="K104" s="58"/>
      <c r="L104" s="58">
        <f>SUM(L93,L67,L52)</f>
        <v>219737</v>
      </c>
    </row>
    <row r="105" spans="1:12" ht="23.25" customHeight="1">
      <c r="A105" t="s">
        <v>261</v>
      </c>
      <c r="B105" s="73"/>
      <c r="D105" s="103"/>
      <c r="E105" s="73"/>
      <c r="F105" s="58"/>
      <c r="G105" s="58"/>
      <c r="H105" s="58"/>
      <c r="I105" s="58"/>
      <c r="J105" s="58"/>
      <c r="K105" s="58"/>
      <c r="L105" s="58"/>
    </row>
    <row r="106" spans="1:12" ht="23.9" customHeight="1">
      <c r="A106" t="s">
        <v>262</v>
      </c>
      <c r="B106" s="73"/>
      <c r="D106" s="103"/>
      <c r="E106" s="73"/>
      <c r="F106" s="119">
        <v>803177</v>
      </c>
      <c r="G106" s="58"/>
      <c r="H106" s="119">
        <v>-388730</v>
      </c>
      <c r="I106" s="58"/>
      <c r="J106" s="19">
        <v>0</v>
      </c>
      <c r="K106" s="58"/>
      <c r="L106" s="19">
        <v>0</v>
      </c>
    </row>
    <row r="107" spans="1:12" ht="23.25" customHeight="1">
      <c r="A107" s="73" t="s">
        <v>333</v>
      </c>
      <c r="B107" s="73"/>
      <c r="D107" s="103"/>
      <c r="E107" s="73"/>
      <c r="F107" s="84">
        <f>SUM(F104:F106)</f>
        <v>2463837</v>
      </c>
      <c r="G107" s="84"/>
      <c r="H107" s="84">
        <f>SUM(H104:H106)</f>
        <v>854269</v>
      </c>
      <c r="I107" s="84"/>
      <c r="J107" s="84">
        <f>SUM(J104:J106)</f>
        <v>-163609</v>
      </c>
      <c r="K107" s="84"/>
      <c r="L107" s="84">
        <f>SUM(L104:L106)</f>
        <v>219737</v>
      </c>
    </row>
    <row r="108" spans="1:12" ht="23.25" customHeight="1">
      <c r="A108" t="s">
        <v>338</v>
      </c>
      <c r="F108" s="119">
        <v>22961865</v>
      </c>
      <c r="G108" s="58"/>
      <c r="H108" s="119">
        <v>24032215</v>
      </c>
      <c r="I108" s="58"/>
      <c r="J108" s="119">
        <v>933303</v>
      </c>
      <c r="K108" s="58"/>
      <c r="L108" s="119">
        <v>1226831</v>
      </c>
    </row>
    <row r="109" spans="1:12" ht="23.25" customHeight="1" thickBot="1">
      <c r="A109" s="73" t="s">
        <v>339</v>
      </c>
      <c r="B109" s="73"/>
      <c r="D109" s="103"/>
      <c r="E109" s="73"/>
      <c r="F109" s="122">
        <f>SUM(F107:F108)</f>
        <v>25425702</v>
      </c>
      <c r="G109" s="84"/>
      <c r="H109" s="122">
        <f>SUM(H107:H108)</f>
        <v>24886484</v>
      </c>
      <c r="I109" s="84"/>
      <c r="J109" s="122">
        <f>SUM(J107:J108)</f>
        <v>769694</v>
      </c>
      <c r="K109" s="84"/>
      <c r="L109" s="122">
        <f>SUM(L107:L108)</f>
        <v>1446568</v>
      </c>
    </row>
    <row r="110" spans="1:12" ht="23.25" customHeight="1" thickTop="1">
      <c r="A110" s="73"/>
      <c r="B110" s="73"/>
      <c r="D110" s="103"/>
      <c r="E110" s="73"/>
      <c r="F110" s="84"/>
      <c r="G110" s="84"/>
      <c r="H110" s="84"/>
      <c r="I110" s="84"/>
      <c r="J110" s="84"/>
      <c r="K110" s="84"/>
      <c r="L110" s="84"/>
    </row>
    <row r="111" spans="1:12" ht="23.25" customHeight="1">
      <c r="A111" s="115" t="s">
        <v>263</v>
      </c>
      <c r="B111" s="115"/>
      <c r="D111" s="103"/>
      <c r="E111" s="115"/>
      <c r="F111" s="58"/>
      <c r="G111" s="58"/>
      <c r="H111" s="58"/>
      <c r="I111" s="58"/>
      <c r="J111" s="58"/>
      <c r="K111" s="58"/>
      <c r="L111" s="58"/>
    </row>
    <row r="112" spans="1:12" ht="23.25" customHeight="1">
      <c r="A112" s="123" t="s">
        <v>264</v>
      </c>
      <c r="B112" s="73" t="s">
        <v>11</v>
      </c>
      <c r="D112" s="103"/>
      <c r="E112" s="73"/>
      <c r="F112" s="58"/>
      <c r="G112" s="58"/>
      <c r="H112" s="58"/>
      <c r="I112" s="58"/>
      <c r="J112" s="58"/>
      <c r="K112" s="58"/>
      <c r="L112" s="58"/>
    </row>
    <row r="113" spans="1:12" ht="23.25" customHeight="1">
      <c r="B113" t="s">
        <v>265</v>
      </c>
      <c r="F113" s="58"/>
      <c r="G113" s="58"/>
      <c r="H113" s="58"/>
      <c r="I113" s="58"/>
      <c r="J113" s="58"/>
      <c r="K113" s="58"/>
      <c r="L113" s="58"/>
    </row>
    <row r="114" spans="1:12" ht="23.25" customHeight="1">
      <c r="B114" t="s">
        <v>11</v>
      </c>
      <c r="F114" s="58">
        <v>25898858</v>
      </c>
      <c r="G114" s="58"/>
      <c r="H114" s="58">
        <v>26813892</v>
      </c>
      <c r="I114" s="58"/>
      <c r="J114" s="58">
        <v>769694</v>
      </c>
      <c r="K114" s="58"/>
      <c r="L114" s="58">
        <v>1446568</v>
      </c>
    </row>
    <row r="115" spans="1:12" ht="23.25" customHeight="1">
      <c r="B115" t="s">
        <v>266</v>
      </c>
      <c r="F115" s="119">
        <v>-473156</v>
      </c>
      <c r="G115" s="58"/>
      <c r="H115" s="119">
        <v>-1927408</v>
      </c>
      <c r="I115" s="58"/>
      <c r="J115" s="31">
        <v>0</v>
      </c>
      <c r="K115" s="58"/>
      <c r="L115" s="31">
        <v>0</v>
      </c>
    </row>
    <row r="116" spans="1:12" ht="23.25" customHeight="1" thickBot="1">
      <c r="B116" s="73" t="s">
        <v>267</v>
      </c>
      <c r="D116" s="103"/>
      <c r="E116" s="73"/>
      <c r="F116" s="122">
        <f>SUM(F114:F115)</f>
        <v>25425702</v>
      </c>
      <c r="G116" s="84"/>
      <c r="H116" s="122">
        <f>SUM(H114:H115)</f>
        <v>24886484</v>
      </c>
      <c r="I116" s="84"/>
      <c r="J116" s="122">
        <f>SUM(J114:J115)</f>
        <v>769694</v>
      </c>
      <c r="K116" s="84"/>
      <c r="L116" s="122">
        <f>SUM(L114:L115)</f>
        <v>1446568</v>
      </c>
    </row>
    <row r="117" spans="1:12" ht="14.9" customHeight="1" thickTop="1">
      <c r="B117" s="73"/>
      <c r="D117" s="103"/>
      <c r="E117" s="73"/>
      <c r="F117" s="84"/>
      <c r="G117" s="84"/>
      <c r="H117" s="84"/>
      <c r="I117" s="84"/>
      <c r="J117" s="84"/>
      <c r="K117" s="84"/>
      <c r="L117" s="84"/>
    </row>
    <row r="118" spans="1:12" ht="23.25" customHeight="1">
      <c r="A118" s="123" t="s">
        <v>334</v>
      </c>
      <c r="B118" s="73" t="s">
        <v>335</v>
      </c>
    </row>
    <row r="119" spans="1:12" ht="23.25" customHeight="1">
      <c r="B119" t="s">
        <v>336</v>
      </c>
    </row>
    <row r="120" spans="1:12" ht="22">
      <c r="A120" s="123"/>
      <c r="B120" t="s">
        <v>342</v>
      </c>
      <c r="C120" s="157"/>
      <c r="D120" s="103"/>
      <c r="E120" s="73"/>
      <c r="F120" s="84"/>
      <c r="G120" s="84"/>
      <c r="H120" s="84"/>
      <c r="I120" s="84"/>
      <c r="J120" s="84"/>
      <c r="K120" s="84"/>
      <c r="L120" s="84"/>
    </row>
  </sheetData>
  <mergeCells count="26">
    <mergeCell ref="F100:H100"/>
    <mergeCell ref="F99:H99"/>
    <mergeCell ref="J98:L98"/>
    <mergeCell ref="J99:L99"/>
    <mergeCell ref="J100:L100"/>
    <mergeCell ref="F98:H98"/>
    <mergeCell ref="J95:L95"/>
    <mergeCell ref="J96:L96"/>
    <mergeCell ref="J73:L73"/>
    <mergeCell ref="J72:L72"/>
    <mergeCell ref="J68:L68"/>
    <mergeCell ref="F71:H71"/>
    <mergeCell ref="F72:H72"/>
    <mergeCell ref="F73:H73"/>
    <mergeCell ref="J69:L69"/>
    <mergeCell ref="J71:L71"/>
    <mergeCell ref="F38:H38"/>
    <mergeCell ref="F5:H5"/>
    <mergeCell ref="J36:L36"/>
    <mergeCell ref="J38:L38"/>
    <mergeCell ref="J4:L4"/>
    <mergeCell ref="J5:L5"/>
    <mergeCell ref="J37:L37"/>
    <mergeCell ref="F4:H4"/>
    <mergeCell ref="F37:H37"/>
    <mergeCell ref="F36:H36"/>
  </mergeCells>
  <pageMargins left="0.8" right="0.8" top="0.48" bottom="0.5" header="0.5" footer="0.5"/>
  <pageSetup paperSize="9" scale="82" firstPageNumber="18" fitToHeight="0" orientation="portrait" useFirstPageNumber="1" r:id="rId1"/>
  <headerFooter>
    <oddFooter>&amp;L หมายเหตุประกอบงบการเงินเป็นส่วนหนึ่งของงบการเงินระหว่างกาลนี้
&amp;C&amp;P</oddFooter>
  </headerFooter>
  <rowBreaks count="3" manualBreakCount="3">
    <brk id="32" max="16383" man="1"/>
    <brk id="67" max="16383" man="1"/>
    <brk id="94" max="16383" man="1"/>
  </rowBreaks>
  <customProperties>
    <customPr name="EpmWorksheetKeyString_GUID" r:id="rId2"/>
    <customPr name="OrphanNamesChecke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9398-281B-4FC5-AB77-E3FFB9EC8AAB}">
  <dimension ref="A1:P6"/>
  <sheetViews>
    <sheetView workbookViewId="0"/>
  </sheetViews>
  <sheetFormatPr defaultRowHeight="21.5"/>
  <sheetData>
    <row r="1" spans="1:16">
      <c r="A1">
        <v>1761578750069</v>
      </c>
      <c r="B1" t="s">
        <v>274</v>
      </c>
      <c r="C1" t="s">
        <v>275</v>
      </c>
      <c r="D1">
        <v>5</v>
      </c>
      <c r="E1">
        <v>1778819372873</v>
      </c>
      <c r="F1" t="s">
        <v>290</v>
      </c>
      <c r="G1" t="s">
        <v>291</v>
      </c>
      <c r="H1">
        <v>0</v>
      </c>
      <c r="I1">
        <v>1786634780158</v>
      </c>
      <c r="J1" t="s">
        <v>343</v>
      </c>
      <c r="K1" t="s">
        <v>344</v>
      </c>
      <c r="L1">
        <v>0</v>
      </c>
      <c r="M1">
        <v>1786680442107</v>
      </c>
      <c r="N1" t="s">
        <v>345</v>
      </c>
      <c r="O1" t="s">
        <v>346</v>
      </c>
      <c r="P1">
        <v>0</v>
      </c>
    </row>
    <row r="2" spans="1:16">
      <c r="A2">
        <v>1761578750489</v>
      </c>
      <c r="B2" t="s">
        <v>276</v>
      </c>
      <c r="C2" t="s">
        <v>277</v>
      </c>
      <c r="D2" t="s">
        <v>278</v>
      </c>
    </row>
    <row r="3" spans="1:16">
      <c r="A3">
        <v>1761578750493</v>
      </c>
      <c r="B3" t="s">
        <v>276</v>
      </c>
      <c r="C3" t="s">
        <v>279</v>
      </c>
      <c r="D3" t="s">
        <v>280</v>
      </c>
    </row>
    <row r="4" spans="1:16">
      <c r="A4">
        <v>1761578750493</v>
      </c>
      <c r="B4" t="s">
        <v>276</v>
      </c>
      <c r="C4" t="s">
        <v>281</v>
      </c>
      <c r="D4" t="s">
        <v>282</v>
      </c>
    </row>
    <row r="5" spans="1:16">
      <c r="A5">
        <v>1761578750493</v>
      </c>
      <c r="B5" t="s">
        <v>276</v>
      </c>
      <c r="C5" t="s">
        <v>283</v>
      </c>
      <c r="D5" t="s">
        <v>284</v>
      </c>
    </row>
    <row r="6" spans="1:16">
      <c r="A6">
        <v>1761578750493</v>
      </c>
      <c r="B6" t="s">
        <v>276</v>
      </c>
      <c r="C6" t="s">
        <v>285</v>
      </c>
      <c r="D6" t="s">
        <v>286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  <customPr name="OrphanNamesChecke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E64D-C2E4-49E9-BA27-678C14E3AE67}">
  <dimension ref="A1:P1"/>
  <sheetViews>
    <sheetView workbookViewId="0"/>
  </sheetViews>
  <sheetFormatPr defaultRowHeight="21.5"/>
  <sheetData>
    <row r="1" spans="1:16">
      <c r="A1">
        <v>1761578750209</v>
      </c>
      <c r="B1" t="s">
        <v>274</v>
      </c>
      <c r="C1" t="s">
        <v>275</v>
      </c>
      <c r="D1">
        <v>0</v>
      </c>
      <c r="E1">
        <v>1778819372912</v>
      </c>
      <c r="F1" t="s">
        <v>290</v>
      </c>
      <c r="G1" t="s">
        <v>291</v>
      </c>
      <c r="H1">
        <v>0</v>
      </c>
      <c r="I1">
        <v>1786634780272</v>
      </c>
      <c r="J1" t="s">
        <v>343</v>
      </c>
      <c r="K1" t="s">
        <v>344</v>
      </c>
      <c r="L1">
        <v>0</v>
      </c>
      <c r="M1">
        <v>1786680442502</v>
      </c>
      <c r="N1" t="s">
        <v>345</v>
      </c>
      <c r="O1" t="s">
        <v>346</v>
      </c>
      <c r="P1">
        <v>0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  <customPr name="OrphanNamesChecke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78C0-94CD-4BF3-8F8E-1ED812094721}">
  <dimension ref="A1:P1"/>
  <sheetViews>
    <sheetView workbookViewId="0"/>
  </sheetViews>
  <sheetFormatPr defaultRowHeight="21.5"/>
  <sheetData>
    <row r="1" spans="1:16">
      <c r="A1">
        <v>1761578750332</v>
      </c>
      <c r="B1" t="s">
        <v>274</v>
      </c>
      <c r="C1" t="s">
        <v>275</v>
      </c>
      <c r="D1">
        <v>0</v>
      </c>
      <c r="E1">
        <v>1778819372919</v>
      </c>
      <c r="F1" t="s">
        <v>290</v>
      </c>
      <c r="G1" t="s">
        <v>291</v>
      </c>
      <c r="H1">
        <v>0</v>
      </c>
      <c r="I1">
        <v>1786634780365</v>
      </c>
      <c r="J1" t="s">
        <v>343</v>
      </c>
      <c r="K1" t="s">
        <v>344</v>
      </c>
      <c r="L1">
        <v>0</v>
      </c>
      <c r="M1">
        <v>1786680442502</v>
      </c>
      <c r="N1" t="s">
        <v>345</v>
      </c>
      <c r="O1" t="s">
        <v>346</v>
      </c>
      <c r="P1">
        <v>0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  <customPr name="OrphanNamesChecke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atasnipper xmlns="http://datasnipper" xmlMigrated="true" guid="1178381c-5371-4ae8-9f24-40558f8c70d7" revision="3"/>
</file>

<file path=customXml/item2.xml><?xml version="1.0" encoding="utf-8"?>
<datasnipper xmlns="http://datasnipperlegacy" workbookId="6268e810-0eb1-4942-8776-ed3565a5781e" dataSnipperSheetDeleted="false" guid="9d82e87c-4953-49c7-a883-0aba5704436c" revision="2">
  <settings xmlns="" guid="0c7f21ad-fbc4-4f5d-969b-6298ce206a4b">
    <setting type="boolean" value="True" name="embed-documents" guid="ef75e9ad-924e-4a18-a349-f37d6d5dc2d3"/>
  </settings>
</datasnipper>
</file>

<file path=customXml/itemProps1.xml><?xml version="1.0" encoding="utf-8"?>
<ds:datastoreItem xmlns:ds="http://schemas.openxmlformats.org/officeDocument/2006/customXml" ds:itemID="{7AAB5BA6-574E-44CD-89EF-D8C54EA8C067}">
  <ds:schemaRefs>
    <ds:schemaRef ds:uri="http://datasnipper"/>
  </ds:schemaRefs>
</ds:datastoreItem>
</file>

<file path=customXml/itemProps2.xml><?xml version="1.0" encoding="utf-8"?>
<ds:datastoreItem xmlns:ds="http://schemas.openxmlformats.org/officeDocument/2006/customXml" ds:itemID="{B9705BFE-F91C-4250-BB72-B7F860220720}">
  <ds:schemaRefs>
    <ds:schemaRef ds:uri="http://datasnipperlegacy"/>
    <ds:schemaRef ds:uri=""/>
  </ds:schemaRefs>
</ds:datastoreItem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BL3-6</vt:lpstr>
      <vt:lpstr>PL7-14</vt:lpstr>
      <vt:lpstr>CH15</vt:lpstr>
      <vt:lpstr>CH16</vt:lpstr>
      <vt:lpstr>CH17</vt:lpstr>
      <vt:lpstr>CF18-21</vt:lpstr>
      <vt:lpstr>'CF18-21'!Print_Area</vt:lpstr>
      <vt:lpstr>'CH17'!Print_Area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2025-08-13T03:09:14Z</dcterms:created>
  <dcterms:modified xsi:type="dcterms:W3CDTF">2026-08-18T08:24:21Z</dcterms:modified>
  <cp:category/>
  <cp:contentStatus/>
</cp:coreProperties>
</file>